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7-1 - Oprava palubk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'2019-07-1 - Oprava palubk...'!$C$93:$K$162</definedName>
    <definedName name="_xlnm.Print_Area" localSheetId="1">'2019-07-1 - Oprava palubk...'!$C$4:$J$39,'2019-07-1 - Oprava palubk...'!$C$81:$K$162</definedName>
    <definedName name="_xlnm.Print_Titles" localSheetId="1">'2019-07-1 - Oprava palubk...'!$93:$93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62"/>
  <c r="BH162"/>
  <c r="BG162"/>
  <c r="BF162"/>
  <c r="T162"/>
  <c r="T161"/>
  <c r="R162"/>
  <c r="R161"/>
  <c r="P162"/>
  <c r="P161"/>
  <c r="BK162"/>
  <c r="BK161"/>
  <c r="J161"/>
  <c r="J162"/>
  <c r="BE162"/>
  <c r="J74"/>
  <c r="BI160"/>
  <c r="BH160"/>
  <c r="BG160"/>
  <c r="BF160"/>
  <c r="T160"/>
  <c r="T159"/>
  <c r="T158"/>
  <c r="R160"/>
  <c r="R159"/>
  <c r="R158"/>
  <c r="P160"/>
  <c r="P159"/>
  <c r="P158"/>
  <c r="BK160"/>
  <c r="BK159"/>
  <c r="J159"/>
  <c r="BK158"/>
  <c r="J158"/>
  <c r="J160"/>
  <c r="BE160"/>
  <c r="J73"/>
  <c r="J7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71"/>
  <c r="BI151"/>
  <c r="BH151"/>
  <c r="BG151"/>
  <c r="BF151"/>
  <c r="T151"/>
  <c r="T150"/>
  <c r="R151"/>
  <c r="R150"/>
  <c r="P151"/>
  <c r="P150"/>
  <c r="BK151"/>
  <c r="BK150"/>
  <c r="J150"/>
  <c r="J151"/>
  <c r="BE151"/>
  <c r="J7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6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7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3"/>
  <c r="BH113"/>
  <c r="BG113"/>
  <c r="BF113"/>
  <c r="T113"/>
  <c r="T112"/>
  <c r="T111"/>
  <c r="R113"/>
  <c r="R112"/>
  <c r="R111"/>
  <c r="P113"/>
  <c r="P112"/>
  <c r="P111"/>
  <c r="BK113"/>
  <c r="BK112"/>
  <c r="J112"/>
  <c r="BK111"/>
  <c r="J111"/>
  <c r="J113"/>
  <c r="BE113"/>
  <c r="J66"/>
  <c r="J65"/>
  <c r="BI110"/>
  <c r="BH110"/>
  <c r="BG110"/>
  <c r="BF110"/>
  <c r="T110"/>
  <c r="T109"/>
  <c r="R110"/>
  <c r="R109"/>
  <c r="P110"/>
  <c r="P109"/>
  <c r="BK110"/>
  <c r="BK109"/>
  <c r="J109"/>
  <c r="J110"/>
  <c r="BE110"/>
  <c r="J64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3"/>
  <c r="BI99"/>
  <c r="BH99"/>
  <c r="BG99"/>
  <c r="BF99"/>
  <c r="T99"/>
  <c r="T98"/>
  <c r="R99"/>
  <c r="R98"/>
  <c r="P99"/>
  <c r="P98"/>
  <c r="BK99"/>
  <c r="BK98"/>
  <c r="J98"/>
  <c r="J99"/>
  <c r="BE99"/>
  <c r="J62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1"/>
  <c r="F90"/>
  <c r="F88"/>
  <c r="E86"/>
  <c r="J55"/>
  <c r="F54"/>
  <c r="F52"/>
  <c r="E50"/>
  <c r="J39"/>
  <c r="J21"/>
  <c r="E21"/>
  <c r="J90"/>
  <c r="J54"/>
  <c r="J20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<sst xmlns="http://schemas.openxmlformats.org/spreadsheetml/2006/main">
  <si>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</si>
  <si>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</si>
  <si>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</si>
  <si>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</si>
  <si>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</si>
  <si>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{8d1ec6ea-ff2d-4d40-acf9-55b2baae7cc1}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</si>
  <si>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</si>
  <si>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</si>
  <si>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</si>
  <si>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</si>
  <si>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</si>
  <si>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</si>
  <si>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</si>
  <si>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</si>
  <si>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</si>
  <si>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</si>
  <si>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</si>
  <si>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palubkové podlahy ve Sportovní hale Romana Šebrleho v Rychnově n. Kn.</t>
  </si>
  <si>
    <t>KSO:</t>
  </si>
  <si>
    <t>CC-CZ:</t>
  </si>
  <si>
    <t>Místo:</t>
  </si>
  <si>
    <t>Rychnov nad Kněžnou</t>
  </si>
  <si>
    <t>Datum:</t>
  </si>
  <si>
    <t>1. 2. 2019</t>
  </si>
  <si>
    <t>Zadavatel:</t>
  </si>
  <si>
    <t>IČ:</t>
  </si>
  <si>
    <t>GFMP Rychnov nad Kněžnou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</si>
  <si>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</si>
  <si>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</si>
  <si>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</si>
  <si>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</si>
  <si>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</si>
  <si>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</si>
  <si>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</si>
  <si>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63614545</t>
  </si>
  <si>
    <t>Jaroslav Krunčík, Javornice 176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</si>
  <si>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</si>
  <si>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</si>
  <si>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</si>
  <si>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</si>
  <si>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</si>
  <si>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</si>
  <si>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</si>
  <si>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</si>
  <si>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</si>
  <si>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</si>
  <si>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</si>
  <si>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</si>
  <si>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</si>
  <si>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</si>
  <si>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</si>
  <si>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</si>
  <si>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</si>
  <si>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</si>
  <si>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</si>
  <si>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</si>
  <si>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</si>
  <si>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</si>
  <si>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</si>
  <si>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</si>
  <si>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</si>
  <si>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</si>
  <si>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</si>
  <si>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</si>
  <si>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</si>
  <si>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</si>
  <si>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</si>
  <si>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</si>
  <si>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</si>
  <si>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</si>
  <si>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</si>
  <si>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</si>
  <si>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</si>
  <si>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</si>
  <si>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</si>
  <si>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</si>
  <si>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2019-07-1</t>
  </si>
  <si>
    <t>STA</t>
  </si>
  <si>
    <t>1</t>
  </si>
  <si>
    <t>{7b39f470-b791-4ad7-8511-42ea33407ae4}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</si>
  <si>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</si>
  <si>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</si>
  <si>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</si>
  <si>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</si>
  <si>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</si>
  <si>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</si>
  <si>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</si>
  <si>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</si>
  <si>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</si>
  <si>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</si>
  <si>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</si>
  <si>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</si>
  <si>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</si>
  <si>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</si>
  <si>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</si>
  <si>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</si>
  <si>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762 - Konstrukce tesařské</t>
  </si>
  <si>
    <t xml:space="preserve">    766 - Konstrukce truhlářské</t>
  </si>
  <si>
    <t xml:space="preserve">    775 - Podlahy skládané</t>
  </si>
  <si>
    <t xml:space="preserve">    776 - Podlahy povlakové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</si>
  <si>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</si>
  <si>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</si>
  <si>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</si>
  <si>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</si>
  <si>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</si>
  <si>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</si>
  <si>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</si>
  <si>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</si>
  <si>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</si>
  <si>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</si>
  <si>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</si>
  <si>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</si>
  <si>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</si>
  <si>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</si>
  <si>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</si>
  <si>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</si>
  <si>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</si>
  <si>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</si>
  <si>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</si>
  <si>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</si>
  <si>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</si>
  <si>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7</t>
  </si>
  <si>
    <t>K</t>
  </si>
  <si>
    <t>632481213</t>
  </si>
  <si>
    <t>Separační vrstva z PE fólie</t>
  </si>
  <si>
    <t>m2</t>
  </si>
  <si>
    <t>CS ÚRS 2019 01</t>
  </si>
  <si>
    <t>4</t>
  </si>
  <si>
    <t>-1670745908</t>
  </si>
  <si>
    <t>9</t>
  </si>
  <si>
    <t>Ostatní konstrukce a práce, bourání</t>
  </si>
  <si>
    <t>32</t>
  </si>
  <si>
    <t>952901114</t>
  </si>
  <si>
    <t>Vyčištění budov bytové a občanské výstavby při výšce podlaží přes 4 m</t>
  </si>
  <si>
    <t>412477270</t>
  </si>
  <si>
    <t>997</t>
  </si>
  <si>
    <t>Přesun sutě</t>
  </si>
  <si>
    <t>25</t>
  </si>
  <si>
    <t>997013111</t>
  </si>
  <si>
    <t>Vnitrostaveništní doprava suti a vybouraných hmot pro budovy v do 6 m s použitím mechanizace</t>
  </si>
  <si>
    <t>t</t>
  </si>
  <si>
    <t>932894534</t>
  </si>
  <si>
    <t>26</t>
  </si>
  <si>
    <t>997013219</t>
  </si>
  <si>
    <t>Příplatek k vnitrostaveništní dopravě suti a vybouraných hmot za zvětšenou dopravu suti ZKD 10 m</t>
  </si>
  <si>
    <t>2033125918</t>
  </si>
  <si>
    <t>VV</t>
  </si>
  <si>
    <t>26,408*4 'Přepočtené koeficientem množství</t>
  </si>
  <si>
    <t>28</t>
  </si>
  <si>
    <t>997013501</t>
  </si>
  <si>
    <t>Odvoz suti a vybouraných hmot na skládku nebo meziskládku do 1 km se složením</t>
  </si>
  <si>
    <t>-1939630303</t>
  </si>
  <si>
    <t>29</t>
  </si>
  <si>
    <t>997013509</t>
  </si>
  <si>
    <t>Příplatek k odvozu suti a vybouraných hmot na skládku ZKD 1 km přes 1 km</t>
  </si>
  <si>
    <t>16</t>
  </si>
  <si>
    <t>485215805</t>
  </si>
  <si>
    <t>26,408*20 'Přepočtené koeficientem množství</t>
  </si>
  <si>
    <t>33</t>
  </si>
  <si>
    <t>997013811</t>
  </si>
  <si>
    <t>Poplatek za uložení na skládce (skládkovné) stavebního odpadu dřevěného kód odpadu 170 201</t>
  </si>
  <si>
    <t>-181618172</t>
  </si>
  <si>
    <t>782,000*0,1*0,6</t>
  </si>
  <si>
    <t>998</t>
  </si>
  <si>
    <t>Přesun hmot</t>
  </si>
  <si>
    <t>30</t>
  </si>
  <si>
    <t>998011001</t>
  </si>
  <si>
    <t>Přesun hmot pro budovy zděné v do 6 m</t>
  </si>
  <si>
    <t>-1434969547</t>
  </si>
  <si>
    <t>PSV</t>
  </si>
  <si>
    <t>Práce a dodávky PSV</t>
  </si>
  <si>
    <t>711</t>
  </si>
  <si>
    <t>Izolace proti vodě, vlhkosti a plynům</t>
  </si>
  <si>
    <t>3</t>
  </si>
  <si>
    <t>711111001</t>
  </si>
  <si>
    <t>Provedení izolace proti zemní vlhkosti vodorovné za studena nátěrem penetračním</t>
  </si>
  <si>
    <t>-1865739830</t>
  </si>
  <si>
    <t>M</t>
  </si>
  <si>
    <t>11163150</t>
  </si>
  <si>
    <t>lak penetrační asfaltový</t>
  </si>
  <si>
    <t>355391335</t>
  </si>
  <si>
    <t>P</t>
  </si>
  <si>
    <t>Poznámka k položce:_x000d_
Spotřeba 0,3-0,4kg/m2</t>
  </si>
  <si>
    <t>800,25*0,0003 'Přepočtené koeficientem množství</t>
  </si>
  <si>
    <t>5</t>
  </si>
  <si>
    <t>711141559</t>
  </si>
  <si>
    <t>Provedení izolace proti zemní vlhkosti pásy přitavením vodorovné NAIP</t>
  </si>
  <si>
    <t>2037216000</t>
  </si>
  <si>
    <t>62832001</t>
  </si>
  <si>
    <t>pás asfaltový natavitelný oxidovaný tl. 3,5mm typu V60 S35 s vložkou ze skleněné rohože, s jemnozrnným minerálním posypem</t>
  </si>
  <si>
    <t>-219943815</t>
  </si>
  <si>
    <t>800,25*1,15 'Přepočtené koeficientem množství</t>
  </si>
  <si>
    <t>20</t>
  </si>
  <si>
    <t>998711201</t>
  </si>
  <si>
    <t>Přesun hmot procentní pro izolace proti vodě, vlhkosti a plynům v objektech v do 6 m</t>
  </si>
  <si>
    <t>%</t>
  </si>
  <si>
    <t>7118611</t>
  </si>
  <si>
    <t>714</t>
  </si>
  <si>
    <t>Akustická a protiotřesová opatření</t>
  </si>
  <si>
    <t>41</t>
  </si>
  <si>
    <t>714183002-2</t>
  </si>
  <si>
    <t xml:space="preserve">Montáž zvukově pohltivých desek do laťování  stěn</t>
  </si>
  <si>
    <t>-2012056228</t>
  </si>
  <si>
    <t>Poznámka k položce:_x000d_
- včetně překrytí slepenou fólií PE tl. 0,4 mm</t>
  </si>
  <si>
    <t>42</t>
  </si>
  <si>
    <t>63152238</t>
  </si>
  <si>
    <t>deska akustická minerální s netkanou textílií λ-0.035 30x600x1250 mm</t>
  </si>
  <si>
    <t>797106109</t>
  </si>
  <si>
    <t>200*1,08 'Přepočtené koeficientem množství</t>
  </si>
  <si>
    <t>43</t>
  </si>
  <si>
    <t>998714101</t>
  </si>
  <si>
    <t>Přesun hmot tonážní pro akustická a protiotřesová opatření v objektech v do 6 m</t>
  </si>
  <si>
    <t>816048556</t>
  </si>
  <si>
    <t>762</t>
  </si>
  <si>
    <t>Konstrukce tesařské</t>
  </si>
  <si>
    <t>24</t>
  </si>
  <si>
    <t>762522811</t>
  </si>
  <si>
    <t>Demontáž podlah s polštáři z prken tloušťky do 32 mm</t>
  </si>
  <si>
    <t>-776696097</t>
  </si>
  <si>
    <t>8</t>
  </si>
  <si>
    <t>762526110</t>
  </si>
  <si>
    <t>Položení polštáře pod podlahy při osové vzdálenosti 65 cm</t>
  </si>
  <si>
    <t>176057992</t>
  </si>
  <si>
    <t>14</t>
  </si>
  <si>
    <t>762526135</t>
  </si>
  <si>
    <t>Vyrovnání vyklínování podkladního roštu včetně dodávky systémového materiálu</t>
  </si>
  <si>
    <t>1850424085</t>
  </si>
  <si>
    <t>762526510</t>
  </si>
  <si>
    <t>Montáž podlahové lišty hoblované</t>
  </si>
  <si>
    <t>m</t>
  </si>
  <si>
    <t>-60507176</t>
  </si>
  <si>
    <t>10</t>
  </si>
  <si>
    <t>61418202</t>
  </si>
  <si>
    <t>lišta podlahová dřevěná buk pařený 25x25mm s upraveným povrchem</t>
  </si>
  <si>
    <t>-417389703</t>
  </si>
  <si>
    <t>128*1,08 'Přepočtené koeficientem množství</t>
  </si>
  <si>
    <t>762592001</t>
  </si>
  <si>
    <t>Dodávka a montáž certifikované sportovní systémové podlahy na sportovním roštu</t>
  </si>
  <si>
    <t>2097793484</t>
  </si>
  <si>
    <t>762592002</t>
  </si>
  <si>
    <t>barevné řešení podlahy dle požadavků (volejbal, trestný hod basketbal)</t>
  </si>
  <si>
    <t>343632991</t>
  </si>
  <si>
    <t>17</t>
  </si>
  <si>
    <t>762592003</t>
  </si>
  <si>
    <t>Lajnování (dle požadavku zadavatele)</t>
  </si>
  <si>
    <t>-1281056973</t>
  </si>
  <si>
    <t>18</t>
  </si>
  <si>
    <t>762592004</t>
  </si>
  <si>
    <t>Lehké přebroušení, odstanění zbytkové mastnoty a přelakování dle technologického požadavku</t>
  </si>
  <si>
    <t>992604074</t>
  </si>
  <si>
    <t>35</t>
  </si>
  <si>
    <t>762592005</t>
  </si>
  <si>
    <t>Krycí víka pro kůly, včetně zafrézování do podlahy</t>
  </si>
  <si>
    <t>ks</t>
  </si>
  <si>
    <t>-297584730</t>
  </si>
  <si>
    <t>13</t>
  </si>
  <si>
    <t>762595001</t>
  </si>
  <si>
    <t>Spojovací prostředky pro položení dřevěných podlah a zakrytí kanálů</t>
  </si>
  <si>
    <t>1069212125</t>
  </si>
  <si>
    <t>19</t>
  </si>
  <si>
    <t>998762201</t>
  </si>
  <si>
    <t>Přesun hmot procentní pro kce tesařské v objektech v do 6 m</t>
  </si>
  <si>
    <t>-1753317563</t>
  </si>
  <si>
    <t>766</t>
  </si>
  <si>
    <t>Konstrukce truhlářské</t>
  </si>
  <si>
    <t>36</t>
  </si>
  <si>
    <t>766416242</t>
  </si>
  <si>
    <t>Montáž obložení stěn plochy přes 5 m2 panely z aglomerovaných desek do 1,50 m2</t>
  </si>
  <si>
    <t>64500457</t>
  </si>
  <si>
    <t xml:space="preserve">Poznámka k položce:_x000d_
březová překližka  tl. 15 mm,</t>
  </si>
  <si>
    <t>37</t>
  </si>
  <si>
    <t>60621184-2</t>
  </si>
  <si>
    <t xml:space="preserve">překližka pohledová bříza tl 15mm jakost B,BB  Multiplex</t>
  </si>
  <si>
    <t>-1995914291</t>
  </si>
  <si>
    <t xml:space="preserve">Poznámka k položce:_x000d_
březová překližka Multiplex, tl. 15 mm, lakovaná laky PÚ 3x, sražené hrany R2,  výplně s vodorovným kladením na střih, desku připevnit vruty k podkladnímu roštu, vruty zapuštěné.  </t>
  </si>
  <si>
    <t>38</t>
  </si>
  <si>
    <t>766417211-2</t>
  </si>
  <si>
    <t>Dodávka + Montáž obložení stěn podkladového roštu, rozteč cca 500 mm, latě 50x80 mm</t>
  </si>
  <si>
    <t>-1071953754</t>
  </si>
  <si>
    <t>40</t>
  </si>
  <si>
    <t>766417211-3</t>
  </si>
  <si>
    <t xml:space="preserve">Dodávka a montáž ukončovací lišty obkladu stěny </t>
  </si>
  <si>
    <t>-2031532980</t>
  </si>
  <si>
    <t>39</t>
  </si>
  <si>
    <t>998766101</t>
  </si>
  <si>
    <t>Přesun hmot tonážní pro konstrukce truhlářské v objektech v do 6 m</t>
  </si>
  <si>
    <t>1270098013</t>
  </si>
  <si>
    <t>775</t>
  </si>
  <si>
    <t>Podlahy skládané</t>
  </si>
  <si>
    <t>775511810</t>
  </si>
  <si>
    <t>Demontáž podlah vlysových přibíjených s lištami přibíjenými</t>
  </si>
  <si>
    <t>1470842247</t>
  </si>
  <si>
    <t>776</t>
  </si>
  <si>
    <t>Podlahy povlakové</t>
  </si>
  <si>
    <t>776111312</t>
  </si>
  <si>
    <t>Odstranění zbytků z demontáže, zametení a vysátí podkladu</t>
  </si>
  <si>
    <t>1877880615</t>
  </si>
  <si>
    <t>11</t>
  </si>
  <si>
    <t>776421312</t>
  </si>
  <si>
    <t>Montáž přechodových šroubovaných lišt</t>
  </si>
  <si>
    <t>so</t>
  </si>
  <si>
    <t>749675139</t>
  </si>
  <si>
    <t>12</t>
  </si>
  <si>
    <t>59054114-1</t>
  </si>
  <si>
    <t>ocelový s konečnou povrchovou úpravou</t>
  </si>
  <si>
    <t>-438268856</t>
  </si>
  <si>
    <t>1*1,02 'Přepočtené koeficientem množství</t>
  </si>
  <si>
    <t>34</t>
  </si>
  <si>
    <t>998776101</t>
  </si>
  <si>
    <t>Přesun hmot tonážní pro podlahy povlakové v objektech v do 6 m</t>
  </si>
  <si>
    <t>1719987814</t>
  </si>
  <si>
    <t>VRN</t>
  </si>
  <si>
    <t>Vedlejší rozpočtové náklady</t>
  </si>
  <si>
    <t>VRN3</t>
  </si>
  <si>
    <t>Zařízení staveniště</t>
  </si>
  <si>
    <t>030001000</t>
  </si>
  <si>
    <t>Kč…</t>
  </si>
  <si>
    <t>1024</t>
  </si>
  <si>
    <t>1892607636</t>
  </si>
  <si>
    <t>VRN7</t>
  </si>
  <si>
    <t>Provozní vlivy</t>
  </si>
  <si>
    <t>22</t>
  </si>
  <si>
    <t>070001000</t>
  </si>
  <si>
    <t>Provozní vlivy - práce za provozu GMPF min. 1měsíc</t>
  </si>
  <si>
    <t>…</t>
  </si>
  <si>
    <t>-1758901818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</si>
</sst>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34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2019-07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palubkové podlahy ve Sportovní hale Romana Šebrleho v Rychnově n. Kn.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Rychnov nad Kněžnou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1. 2. 2019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GFMP Rychnov nad Kněžnou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51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33</v>
      </c>
      <c r="AJ50" s="35"/>
      <c r="AK50" s="35"/>
      <c r="AL50" s="35"/>
      <c r="AM50" s="64" t="str">
        <f>IF(E20="","",E20)</f>
        <v>Jaroslav Krunčík, Javornice 176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52</v>
      </c>
      <c r="D52" s="78"/>
      <c r="E52" s="78"/>
      <c r="F52" s="78"/>
      <c r="G52" s="78"/>
      <c r="H52" s="79"/>
      <c r="I52" s="80" t="s">
        <v>53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54</v>
      </c>
      <c r="AH52" s="78"/>
      <c r="AI52" s="78"/>
      <c r="AJ52" s="78"/>
      <c r="AK52" s="78"/>
      <c r="AL52" s="78"/>
      <c r="AM52" s="78"/>
      <c r="AN52" s="80" t="s">
        <v>55</v>
      </c>
      <c r="AO52" s="78"/>
      <c r="AP52" s="82"/>
      <c r="AQ52" s="83" t="s">
        <v>56</v>
      </c>
      <c r="AR52" s="39"/>
      <c r="AS52" s="84" t="s">
        <v>57</v>
      </c>
      <c r="AT52" s="85" t="s">
        <v>58</v>
      </c>
      <c r="AU52" s="85" t="s">
        <v>59</v>
      </c>
      <c r="AV52" s="85" t="s">
        <v>60</v>
      </c>
      <c r="AW52" s="85" t="s">
        <v>61</v>
      </c>
      <c r="AX52" s="85" t="s">
        <v>62</v>
      </c>
      <c r="AY52" s="85" t="s">
        <v>63</v>
      </c>
      <c r="AZ52" s="85" t="s">
        <v>64</v>
      </c>
      <c r="BA52" s="85" t="s">
        <v>65</v>
      </c>
      <c r="BB52" s="85" t="s">
        <v>66</v>
      </c>
      <c r="BC52" s="85" t="s">
        <v>67</v>
      </c>
      <c r="BD52" s="86" t="s">
        <v>68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69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70</v>
      </c>
      <c r="BT54" s="101" t="s">
        <v>71</v>
      </c>
      <c r="BU54" s="102" t="s">
        <v>72</v>
      </c>
      <c r="BV54" s="101" t="s">
        <v>73</v>
      </c>
      <c r="BW54" s="101" t="s">
        <v>5</v>
      </c>
      <c r="BX54" s="101" t="s">
        <v>74</v>
      </c>
      <c r="CL54" s="101" t="s">
        <v>1</v>
      </c>
    </row>
    <row r="55" s="5" customFormat="1" ht="40.5" customHeight="1">
      <c r="A55" s="103" t="s">
        <v>75</v>
      </c>
      <c r="B55" s="104"/>
      <c r="C55" s="105"/>
      <c r="D55" s="106" t="s">
        <v>76</v>
      </c>
      <c r="E55" s="106"/>
      <c r="F55" s="106"/>
      <c r="G55" s="106"/>
      <c r="H55" s="106"/>
      <c r="I55" s="107"/>
      <c r="J55" s="106" t="s">
        <v>17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'2019-07-1 - Oprava palubk...'!J30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77</v>
      </c>
      <c r="AR55" s="110"/>
      <c r="AS55" s="111">
        <v>0</v>
      </c>
      <c r="AT55" s="112">
        <f>ROUND(SUM(AV55:AW55),2)</f>
        <v>0</v>
      </c>
      <c r="AU55" s="113">
        <f>'2019-07-1 - Oprava palubk...'!P94</f>
        <v>0</v>
      </c>
      <c r="AV55" s="112">
        <f>'2019-07-1 - Oprava palubk...'!J33</f>
        <v>0</v>
      </c>
      <c r="AW55" s="112">
        <f>'2019-07-1 - Oprava palubk...'!J34</f>
        <v>0</v>
      </c>
      <c r="AX55" s="112">
        <f>'2019-07-1 - Oprava palubk...'!J35</f>
        <v>0</v>
      </c>
      <c r="AY55" s="112">
        <f>'2019-07-1 - Oprava palubk...'!J36</f>
        <v>0</v>
      </c>
      <c r="AZ55" s="112">
        <f>'2019-07-1 - Oprava palubk...'!F33</f>
        <v>0</v>
      </c>
      <c r="BA55" s="112">
        <f>'2019-07-1 - Oprava palubk...'!F34</f>
        <v>0</v>
      </c>
      <c r="BB55" s="112">
        <f>'2019-07-1 - Oprava palubk...'!F35</f>
        <v>0</v>
      </c>
      <c r="BC55" s="112">
        <f>'2019-07-1 - Oprava palubk...'!F36</f>
        <v>0</v>
      </c>
      <c r="BD55" s="114">
        <f>'2019-07-1 - Oprava palubk...'!F37</f>
        <v>0</v>
      </c>
      <c r="BT55" s="115" t="s">
        <v>78</v>
      </c>
      <c r="BV55" s="115" t="s">
        <v>73</v>
      </c>
      <c r="BW55" s="115" t="s">
        <v>79</v>
      </c>
      <c r="BX55" s="115" t="s">
        <v>5</v>
      </c>
      <c r="CL55" s="115" t="s">
        <v>1</v>
      </c>
      <c r="CM55" s="115" t="s">
        <v>80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pJh8rcxWHOWvvCN2d0+wW7xJZul7Kv3V7zRq8GO9INB3gsKTIO+Ze5KjmbxsYZqRBvxBrBa3dzyO4Fh39/+TGg==" hashValue="CRipnzdv7AyJPvl4invyYvksfu+YonEzO1CCgSCqdKpigPtmQqkafG9BLkMl5h9fq0hKGy6jNowPou0NT64Eu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2019-07-1 - Oprava palub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79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80</v>
      </c>
    </row>
    <row r="4" ht="24.96" customHeight="1">
      <c r="B4" s="16"/>
      <c r="D4" s="120" t="s">
        <v>81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Oprava palubkové podlahy ve Sportovní hale Romana Šebrleho v Rychnově n. Kn.</v>
      </c>
      <c r="F7" s="121"/>
      <c r="G7" s="121"/>
      <c r="H7" s="121"/>
      <c r="L7" s="16"/>
    </row>
    <row r="8" s="1" customFormat="1" ht="12" customHeight="1">
      <c r="B8" s="39"/>
      <c r="D8" s="121" t="s">
        <v>82</v>
      </c>
      <c r="I8" s="123"/>
      <c r="L8" s="39"/>
    </row>
    <row r="9" s="1" customFormat="1" ht="36.96" customHeight="1">
      <c r="B9" s="39"/>
      <c r="E9" s="124" t="s">
        <v>17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1. 2. 2019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">
        <v>1</v>
      </c>
      <c r="L14" s="39"/>
    </row>
    <row r="15" s="1" customFormat="1" ht="18" customHeight="1">
      <c r="B15" s="39"/>
      <c r="E15" s="13" t="s">
        <v>26</v>
      </c>
      <c r="I15" s="125" t="s">
        <v>27</v>
      </c>
      <c r="J15" s="13" t="s">
        <v>1</v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28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27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30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27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33</v>
      </c>
      <c r="I23" s="125" t="s">
        <v>25</v>
      </c>
      <c r="J23" s="13" t="s">
        <v>34</v>
      </c>
      <c r="L23" s="39"/>
    </row>
    <row r="24" s="1" customFormat="1" ht="18" customHeight="1">
      <c r="B24" s="39"/>
      <c r="E24" s="13" t="s">
        <v>35</v>
      </c>
      <c r="I24" s="125" t="s">
        <v>27</v>
      </c>
      <c r="J24" s="13" t="s">
        <v>1</v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36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37</v>
      </c>
      <c r="I30" s="123"/>
      <c r="J30" s="132">
        <f>ROUND(J94,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39</v>
      </c>
      <c r="I32" s="134" t="s">
        <v>38</v>
      </c>
      <c r="J32" s="133" t="s">
        <v>40</v>
      </c>
      <c r="L32" s="39"/>
    </row>
    <row r="33" s="1" customFormat="1" ht="14.4" customHeight="1">
      <c r="B33" s="39"/>
      <c r="D33" s="121" t="s">
        <v>41</v>
      </c>
      <c r="E33" s="121" t="s">
        <v>42</v>
      </c>
      <c r="F33" s="135">
        <f>ROUND((SUM(BE94:BE162)),  2)</f>
        <v>0</v>
      </c>
      <c r="I33" s="136">
        <v>0.20999999999999999</v>
      </c>
      <c r="J33" s="135">
        <f>ROUND(((SUM(BE94:BE162))*I33),  2)</f>
        <v>0</v>
      </c>
      <c r="L33" s="39"/>
    </row>
    <row r="34" s="1" customFormat="1" ht="14.4" customHeight="1">
      <c r="B34" s="39"/>
      <c r="E34" s="121" t="s">
        <v>43</v>
      </c>
      <c r="F34" s="135">
        <f>ROUND((SUM(BF94:BF162)),  2)</f>
        <v>0</v>
      </c>
      <c r="I34" s="136">
        <v>0.14999999999999999</v>
      </c>
      <c r="J34" s="135">
        <f>ROUND(((SUM(BF94:BF162))*I34),  2)</f>
        <v>0</v>
      </c>
      <c r="L34" s="39"/>
    </row>
    <row r="35" hidden="1" s="1" customFormat="1" ht="14.4" customHeight="1">
      <c r="B35" s="39"/>
      <c r="E35" s="121" t="s">
        <v>44</v>
      </c>
      <c r="F35" s="135">
        <f>ROUND((SUM(BG94:BG162)),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45</v>
      </c>
      <c r="F36" s="135">
        <f>ROUND((SUM(BH94:BH162)),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46</v>
      </c>
      <c r="F37" s="135">
        <f>ROUND((SUM(BI94:BI162)),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47</v>
      </c>
      <c r="E39" s="139"/>
      <c r="F39" s="139"/>
      <c r="G39" s="140" t="s">
        <v>48</v>
      </c>
      <c r="H39" s="141" t="s">
        <v>49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hidden="1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hidden="1" s="1" customFormat="1" ht="24.96" customHeight="1">
      <c r="B45" s="34"/>
      <c r="C45" s="19" t="s">
        <v>83</v>
      </c>
      <c r="D45" s="35"/>
      <c r="E45" s="35"/>
      <c r="F45" s="35"/>
      <c r="G45" s="35"/>
      <c r="H45" s="35"/>
      <c r="I45" s="123"/>
      <c r="J45" s="35"/>
      <c r="K45" s="35"/>
      <c r="L45" s="39"/>
    </row>
    <row r="46" hidden="1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hidden="1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hidden="1" s="1" customFormat="1" ht="16.5" customHeight="1">
      <c r="B48" s="34"/>
      <c r="C48" s="35"/>
      <c r="D48" s="35"/>
      <c r="E48" s="151" t="str">
        <f>E7</f>
        <v>Oprava palubkové podlahy ve Sportovní hale Romana Šebrleho v Rychnově n. Kn.</v>
      </c>
      <c r="F48" s="28"/>
      <c r="G48" s="28"/>
      <c r="H48" s="28"/>
      <c r="I48" s="123"/>
      <c r="J48" s="35"/>
      <c r="K48" s="35"/>
      <c r="L48" s="39"/>
    </row>
    <row r="49" hidden="1" s="1" customFormat="1" ht="12" customHeight="1">
      <c r="B49" s="34"/>
      <c r="C49" s="28" t="s">
        <v>82</v>
      </c>
      <c r="D49" s="35"/>
      <c r="E49" s="35"/>
      <c r="F49" s="35"/>
      <c r="G49" s="35"/>
      <c r="H49" s="35"/>
      <c r="I49" s="123"/>
      <c r="J49" s="35"/>
      <c r="K49" s="35"/>
      <c r="L49" s="39"/>
    </row>
    <row r="50" hidden="1" s="1" customFormat="1" ht="16.5" customHeight="1">
      <c r="B50" s="34"/>
      <c r="C50" s="35"/>
      <c r="D50" s="35"/>
      <c r="E50" s="60" t="str">
        <f>E9</f>
        <v>Oprava palubkové podlahy ve Sportovní hale Romana Šebrleho v Rychnově n. Kn.</v>
      </c>
      <c r="F50" s="35"/>
      <c r="G50" s="35"/>
      <c r="H50" s="35"/>
      <c r="I50" s="123"/>
      <c r="J50" s="35"/>
      <c r="K50" s="35"/>
      <c r="L50" s="39"/>
    </row>
    <row r="51" hidden="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hidden="1" s="1" customFormat="1" ht="12" customHeight="1">
      <c r="B52" s="34"/>
      <c r="C52" s="28" t="s">
        <v>20</v>
      </c>
      <c r="D52" s="35"/>
      <c r="E52" s="35"/>
      <c r="F52" s="23" t="str">
        <f>F12</f>
        <v>Rychnov nad Kněžnou</v>
      </c>
      <c r="G52" s="35"/>
      <c r="H52" s="35"/>
      <c r="I52" s="125" t="s">
        <v>22</v>
      </c>
      <c r="J52" s="63" t="str">
        <f>IF(J12="","",J12)</f>
        <v>1. 2. 2019</v>
      </c>
      <c r="K52" s="35"/>
      <c r="L52" s="39"/>
    </row>
    <row r="53" hidden="1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hidden="1" s="1" customFormat="1" ht="13.65" customHeight="1">
      <c r="B54" s="34"/>
      <c r="C54" s="28" t="s">
        <v>24</v>
      </c>
      <c r="D54" s="35"/>
      <c r="E54" s="35"/>
      <c r="F54" s="23" t="str">
        <f>E15</f>
        <v>GFMP Rychnov nad Kněžnou</v>
      </c>
      <c r="G54" s="35"/>
      <c r="H54" s="35"/>
      <c r="I54" s="125" t="s">
        <v>30</v>
      </c>
      <c r="J54" s="32" t="str">
        <f>E21</f>
        <v xml:space="preserve"> </v>
      </c>
      <c r="K54" s="35"/>
      <c r="L54" s="39"/>
    </row>
    <row r="55" hidden="1" s="1" customFormat="1" ht="24.9" customHeight="1">
      <c r="B55" s="34"/>
      <c r="C55" s="28" t="s">
        <v>28</v>
      </c>
      <c r="D55" s="35"/>
      <c r="E55" s="35"/>
      <c r="F55" s="23" t="str">
        <f>IF(E18="","",E18)</f>
        <v>Vyplň údaj</v>
      </c>
      <c r="G55" s="35"/>
      <c r="H55" s="35"/>
      <c r="I55" s="125" t="s">
        <v>33</v>
      </c>
      <c r="J55" s="32" t="str">
        <f>E24</f>
        <v>Jaroslav Krunčík, Javornice 176</v>
      </c>
      <c r="K55" s="35"/>
      <c r="L55" s="39"/>
    </row>
    <row r="56" hidden="1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hidden="1" s="1" customFormat="1" ht="29.28" customHeight="1">
      <c r="B57" s="34"/>
      <c r="C57" s="152" t="s">
        <v>84</v>
      </c>
      <c r="D57" s="153"/>
      <c r="E57" s="153"/>
      <c r="F57" s="153"/>
      <c r="G57" s="153"/>
      <c r="H57" s="153"/>
      <c r="I57" s="154"/>
      <c r="J57" s="155" t="s">
        <v>85</v>
      </c>
      <c r="K57" s="153"/>
      <c r="L57" s="39"/>
    </row>
    <row r="58" hidden="1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hidden="1" s="1" customFormat="1" ht="22.8" customHeight="1">
      <c r="B59" s="34"/>
      <c r="C59" s="156" t="s">
        <v>86</v>
      </c>
      <c r="D59" s="35"/>
      <c r="E59" s="35"/>
      <c r="F59" s="35"/>
      <c r="G59" s="35"/>
      <c r="H59" s="35"/>
      <c r="I59" s="123"/>
      <c r="J59" s="94">
        <f>J94</f>
        <v>0</v>
      </c>
      <c r="K59" s="35"/>
      <c r="L59" s="39"/>
      <c r="AU59" s="13" t="s">
        <v>87</v>
      </c>
    </row>
    <row r="60" hidden="1" s="7" customFormat="1" ht="24.96" customHeight="1">
      <c r="B60" s="157"/>
      <c r="C60" s="158"/>
      <c r="D60" s="159" t="s">
        <v>88</v>
      </c>
      <c r="E60" s="160"/>
      <c r="F60" s="160"/>
      <c r="G60" s="160"/>
      <c r="H60" s="160"/>
      <c r="I60" s="161"/>
      <c r="J60" s="162">
        <f>J95</f>
        <v>0</v>
      </c>
      <c r="K60" s="158"/>
      <c r="L60" s="163"/>
    </row>
    <row r="61" hidden="1" s="8" customFormat="1" ht="19.92" customHeight="1">
      <c r="B61" s="164"/>
      <c r="C61" s="165"/>
      <c r="D61" s="166" t="s">
        <v>89</v>
      </c>
      <c r="E61" s="167"/>
      <c r="F61" s="167"/>
      <c r="G61" s="167"/>
      <c r="H61" s="167"/>
      <c r="I61" s="168"/>
      <c r="J61" s="169">
        <f>J96</f>
        <v>0</v>
      </c>
      <c r="K61" s="165"/>
      <c r="L61" s="170"/>
    </row>
    <row r="62" hidden="1" s="8" customFormat="1" ht="19.92" customHeight="1">
      <c r="B62" s="164"/>
      <c r="C62" s="165"/>
      <c r="D62" s="166" t="s">
        <v>90</v>
      </c>
      <c r="E62" s="167"/>
      <c r="F62" s="167"/>
      <c r="G62" s="167"/>
      <c r="H62" s="167"/>
      <c r="I62" s="168"/>
      <c r="J62" s="169">
        <f>J98</f>
        <v>0</v>
      </c>
      <c r="K62" s="165"/>
      <c r="L62" s="170"/>
    </row>
    <row r="63" hidden="1" s="8" customFormat="1" ht="19.92" customHeight="1">
      <c r="B63" s="164"/>
      <c r="C63" s="165"/>
      <c r="D63" s="166" t="s">
        <v>91</v>
      </c>
      <c r="E63" s="167"/>
      <c r="F63" s="167"/>
      <c r="G63" s="167"/>
      <c r="H63" s="167"/>
      <c r="I63" s="168"/>
      <c r="J63" s="169">
        <f>J100</f>
        <v>0</v>
      </c>
      <c r="K63" s="165"/>
      <c r="L63" s="170"/>
    </row>
    <row r="64" hidden="1" s="8" customFormat="1" ht="19.92" customHeight="1">
      <c r="B64" s="164"/>
      <c r="C64" s="165"/>
      <c r="D64" s="166" t="s">
        <v>92</v>
      </c>
      <c r="E64" s="167"/>
      <c r="F64" s="167"/>
      <c r="G64" s="167"/>
      <c r="H64" s="167"/>
      <c r="I64" s="168"/>
      <c r="J64" s="169">
        <f>J109</f>
        <v>0</v>
      </c>
      <c r="K64" s="165"/>
      <c r="L64" s="170"/>
    </row>
    <row r="65" hidden="1" s="7" customFormat="1" ht="24.96" customHeight="1">
      <c r="B65" s="157"/>
      <c r="C65" s="158"/>
      <c r="D65" s="159" t="s">
        <v>93</v>
      </c>
      <c r="E65" s="160"/>
      <c r="F65" s="160"/>
      <c r="G65" s="160"/>
      <c r="H65" s="160"/>
      <c r="I65" s="161"/>
      <c r="J65" s="162">
        <f>J111</f>
        <v>0</v>
      </c>
      <c r="K65" s="158"/>
      <c r="L65" s="163"/>
    </row>
    <row r="66" hidden="1" s="8" customFormat="1" ht="19.92" customHeight="1">
      <c r="B66" s="164"/>
      <c r="C66" s="165"/>
      <c r="D66" s="166" t="s">
        <v>94</v>
      </c>
      <c r="E66" s="167"/>
      <c r="F66" s="167"/>
      <c r="G66" s="167"/>
      <c r="H66" s="167"/>
      <c r="I66" s="168"/>
      <c r="J66" s="169">
        <f>J112</f>
        <v>0</v>
      </c>
      <c r="K66" s="165"/>
      <c r="L66" s="170"/>
    </row>
    <row r="67" hidden="1" s="8" customFormat="1" ht="19.92" customHeight="1">
      <c r="B67" s="164"/>
      <c r="C67" s="165"/>
      <c r="D67" s="166" t="s">
        <v>95</v>
      </c>
      <c r="E67" s="167"/>
      <c r="F67" s="167"/>
      <c r="G67" s="167"/>
      <c r="H67" s="167"/>
      <c r="I67" s="168"/>
      <c r="J67" s="169">
        <f>J121</f>
        <v>0</v>
      </c>
      <c r="K67" s="165"/>
      <c r="L67" s="170"/>
    </row>
    <row r="68" hidden="1" s="8" customFormat="1" ht="19.92" customHeight="1">
      <c r="B68" s="164"/>
      <c r="C68" s="165"/>
      <c r="D68" s="166" t="s">
        <v>96</v>
      </c>
      <c r="E68" s="167"/>
      <c r="F68" s="167"/>
      <c r="G68" s="167"/>
      <c r="H68" s="167"/>
      <c r="I68" s="168"/>
      <c r="J68" s="169">
        <f>J127</f>
        <v>0</v>
      </c>
      <c r="K68" s="165"/>
      <c r="L68" s="170"/>
    </row>
    <row r="69" hidden="1" s="8" customFormat="1" ht="19.92" customHeight="1">
      <c r="B69" s="164"/>
      <c r="C69" s="165"/>
      <c r="D69" s="166" t="s">
        <v>97</v>
      </c>
      <c r="E69" s="167"/>
      <c r="F69" s="167"/>
      <c r="G69" s="167"/>
      <c r="H69" s="167"/>
      <c r="I69" s="168"/>
      <c r="J69" s="169">
        <f>J141</f>
        <v>0</v>
      </c>
      <c r="K69" s="165"/>
      <c r="L69" s="170"/>
    </row>
    <row r="70" hidden="1" s="8" customFormat="1" ht="19.92" customHeight="1">
      <c r="B70" s="164"/>
      <c r="C70" s="165"/>
      <c r="D70" s="166" t="s">
        <v>98</v>
      </c>
      <c r="E70" s="167"/>
      <c r="F70" s="167"/>
      <c r="G70" s="167"/>
      <c r="H70" s="167"/>
      <c r="I70" s="168"/>
      <c r="J70" s="169">
        <f>J150</f>
        <v>0</v>
      </c>
      <c r="K70" s="165"/>
      <c r="L70" s="170"/>
    </row>
    <row r="71" hidden="1" s="8" customFormat="1" ht="19.92" customHeight="1">
      <c r="B71" s="164"/>
      <c r="C71" s="165"/>
      <c r="D71" s="166" t="s">
        <v>99</v>
      </c>
      <c r="E71" s="167"/>
      <c r="F71" s="167"/>
      <c r="G71" s="167"/>
      <c r="H71" s="167"/>
      <c r="I71" s="168"/>
      <c r="J71" s="169">
        <f>J152</f>
        <v>0</v>
      </c>
      <c r="K71" s="165"/>
      <c r="L71" s="170"/>
    </row>
    <row r="72" hidden="1" s="7" customFormat="1" ht="24.96" customHeight="1">
      <c r="B72" s="157"/>
      <c r="C72" s="158"/>
      <c r="D72" s="159" t="s">
        <v>100</v>
      </c>
      <c r="E72" s="160"/>
      <c r="F72" s="160"/>
      <c r="G72" s="160"/>
      <c r="H72" s="160"/>
      <c r="I72" s="161"/>
      <c r="J72" s="162">
        <f>J158</f>
        <v>0</v>
      </c>
      <c r="K72" s="158"/>
      <c r="L72" s="163"/>
    </row>
    <row r="73" hidden="1" s="8" customFormat="1" ht="19.92" customHeight="1">
      <c r="B73" s="164"/>
      <c r="C73" s="165"/>
      <c r="D73" s="166" t="s">
        <v>101</v>
      </c>
      <c r="E73" s="167"/>
      <c r="F73" s="167"/>
      <c r="G73" s="167"/>
      <c r="H73" s="167"/>
      <c r="I73" s="168"/>
      <c r="J73" s="169">
        <f>J159</f>
        <v>0</v>
      </c>
      <c r="K73" s="165"/>
      <c r="L73" s="170"/>
    </row>
    <row r="74" hidden="1" s="8" customFormat="1" ht="19.92" customHeight="1">
      <c r="B74" s="164"/>
      <c r="C74" s="165"/>
      <c r="D74" s="166" t="s">
        <v>102</v>
      </c>
      <c r="E74" s="167"/>
      <c r="F74" s="167"/>
      <c r="G74" s="167"/>
      <c r="H74" s="167"/>
      <c r="I74" s="168"/>
      <c r="J74" s="169">
        <f>J161</f>
        <v>0</v>
      </c>
      <c r="K74" s="165"/>
      <c r="L74" s="170"/>
    </row>
    <row r="75" hidden="1" s="1" customFormat="1" ht="21.84" customHeight="1">
      <c r="B75" s="34"/>
      <c r="C75" s="35"/>
      <c r="D75" s="35"/>
      <c r="E75" s="35"/>
      <c r="F75" s="35"/>
      <c r="G75" s="35"/>
      <c r="H75" s="35"/>
      <c r="I75" s="123"/>
      <c r="J75" s="35"/>
      <c r="K75" s="35"/>
      <c r="L75" s="39"/>
    </row>
    <row r="76" hidden="1" s="1" customFormat="1" ht="6.96" customHeight="1">
      <c r="B76" s="53"/>
      <c r="C76" s="54"/>
      <c r="D76" s="54"/>
      <c r="E76" s="54"/>
      <c r="F76" s="54"/>
      <c r="G76" s="54"/>
      <c r="H76" s="54"/>
      <c r="I76" s="147"/>
      <c r="J76" s="54"/>
      <c r="K76" s="54"/>
      <c r="L76" s="39"/>
    </row>
    <row r="77" hidden="1"/>
    <row r="78" hidden="1"/>
    <row r="79" hidden="1"/>
    <row r="80" s="1" customFormat="1" ht="6.96" customHeight="1">
      <c r="B80" s="55"/>
      <c r="C80" s="56"/>
      <c r="D80" s="56"/>
      <c r="E80" s="56"/>
      <c r="F80" s="56"/>
      <c r="G80" s="56"/>
      <c r="H80" s="56"/>
      <c r="I80" s="150"/>
      <c r="J80" s="56"/>
      <c r="K80" s="56"/>
      <c r="L80" s="39"/>
    </row>
    <row r="81" s="1" customFormat="1" ht="24.96" customHeight="1">
      <c r="B81" s="34"/>
      <c r="C81" s="19" t="s">
        <v>103</v>
      </c>
      <c r="D81" s="35"/>
      <c r="E81" s="35"/>
      <c r="F81" s="35"/>
      <c r="G81" s="35"/>
      <c r="H81" s="35"/>
      <c r="I81" s="123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3"/>
      <c r="J82" s="35"/>
      <c r="K82" s="35"/>
      <c r="L82" s="39"/>
    </row>
    <row r="83" s="1" customFormat="1" ht="12" customHeight="1">
      <c r="B83" s="34"/>
      <c r="C83" s="28" t="s">
        <v>16</v>
      </c>
      <c r="D83" s="35"/>
      <c r="E83" s="35"/>
      <c r="F83" s="35"/>
      <c r="G83" s="35"/>
      <c r="H83" s="35"/>
      <c r="I83" s="123"/>
      <c r="J83" s="35"/>
      <c r="K83" s="35"/>
      <c r="L83" s="39"/>
    </row>
    <row r="84" s="1" customFormat="1" ht="16.5" customHeight="1">
      <c r="B84" s="34"/>
      <c r="C84" s="35"/>
      <c r="D84" s="35"/>
      <c r="E84" s="151" t="str">
        <f>E7</f>
        <v>Oprava palubkové podlahy ve Sportovní hale Romana Šebrleho v Rychnově n. Kn.</v>
      </c>
      <c r="F84" s="28"/>
      <c r="G84" s="28"/>
      <c r="H84" s="28"/>
      <c r="I84" s="123"/>
      <c r="J84" s="35"/>
      <c r="K84" s="35"/>
      <c r="L84" s="39"/>
    </row>
    <row r="85" s="1" customFormat="1" ht="12" customHeight="1">
      <c r="B85" s="34"/>
      <c r="C85" s="28" t="s">
        <v>82</v>
      </c>
      <c r="D85" s="35"/>
      <c r="E85" s="35"/>
      <c r="F85" s="35"/>
      <c r="G85" s="35"/>
      <c r="H85" s="35"/>
      <c r="I85" s="123"/>
      <c r="J85" s="35"/>
      <c r="K85" s="35"/>
      <c r="L85" s="39"/>
    </row>
    <row r="86" s="1" customFormat="1" ht="16.5" customHeight="1">
      <c r="B86" s="34"/>
      <c r="C86" s="35"/>
      <c r="D86" s="35"/>
      <c r="E86" s="60" t="str">
        <f>E9</f>
        <v>Oprava palubkové podlahy ve Sportovní hale Romana Šebrleho v Rychnově n. Kn.</v>
      </c>
      <c r="F86" s="35"/>
      <c r="G86" s="35"/>
      <c r="H86" s="35"/>
      <c r="I86" s="123"/>
      <c r="J86" s="35"/>
      <c r="K86" s="35"/>
      <c r="L86" s="39"/>
    </row>
    <row r="87" s="1" customFormat="1" ht="6.96" customHeight="1">
      <c r="B87" s="34"/>
      <c r="C87" s="35"/>
      <c r="D87" s="35"/>
      <c r="E87" s="35"/>
      <c r="F87" s="35"/>
      <c r="G87" s="35"/>
      <c r="H87" s="35"/>
      <c r="I87" s="123"/>
      <c r="J87" s="35"/>
      <c r="K87" s="35"/>
      <c r="L87" s="39"/>
    </row>
    <row r="88" s="1" customFormat="1" ht="12" customHeight="1">
      <c r="B88" s="34"/>
      <c r="C88" s="28" t="s">
        <v>20</v>
      </c>
      <c r="D88" s="35"/>
      <c r="E88" s="35"/>
      <c r="F88" s="23" t="str">
        <f>F12</f>
        <v>Rychnov nad Kněžnou</v>
      </c>
      <c r="G88" s="35"/>
      <c r="H88" s="35"/>
      <c r="I88" s="125" t="s">
        <v>22</v>
      </c>
      <c r="J88" s="63" t="str">
        <f>IF(J12="","",J12)</f>
        <v>1. 2. 2019</v>
      </c>
      <c r="K88" s="35"/>
      <c r="L88" s="39"/>
    </row>
    <row r="89" s="1" customFormat="1" ht="6.96" customHeight="1">
      <c r="B89" s="34"/>
      <c r="C89" s="35"/>
      <c r="D89" s="35"/>
      <c r="E89" s="35"/>
      <c r="F89" s="35"/>
      <c r="G89" s="35"/>
      <c r="H89" s="35"/>
      <c r="I89" s="123"/>
      <c r="J89" s="35"/>
      <c r="K89" s="35"/>
      <c r="L89" s="39"/>
    </row>
    <row r="90" s="1" customFormat="1" ht="13.65" customHeight="1">
      <c r="B90" s="34"/>
      <c r="C90" s="28" t="s">
        <v>24</v>
      </c>
      <c r="D90" s="35"/>
      <c r="E90" s="35"/>
      <c r="F90" s="23" t="str">
        <f>E15</f>
        <v>GFMP Rychnov nad Kněžnou</v>
      </c>
      <c r="G90" s="35"/>
      <c r="H90" s="35"/>
      <c r="I90" s="125" t="s">
        <v>30</v>
      </c>
      <c r="J90" s="32" t="str">
        <f>E21</f>
        <v xml:space="preserve"> </v>
      </c>
      <c r="K90" s="35"/>
      <c r="L90" s="39"/>
    </row>
    <row r="91" s="1" customFormat="1" ht="24.9" customHeight="1">
      <c r="B91" s="34"/>
      <c r="C91" s="28" t="s">
        <v>28</v>
      </c>
      <c r="D91" s="35"/>
      <c r="E91" s="35"/>
      <c r="F91" s="23" t="str">
        <f>IF(E18="","",E18)</f>
        <v>Vyplň údaj</v>
      </c>
      <c r="G91" s="35"/>
      <c r="H91" s="35"/>
      <c r="I91" s="125" t="s">
        <v>33</v>
      </c>
      <c r="J91" s="32" t="str">
        <f>E24</f>
        <v>Jaroslav Krunčík, Javornice 176</v>
      </c>
      <c r="K91" s="35"/>
      <c r="L91" s="39"/>
    </row>
    <row r="92" s="1" customFormat="1" ht="10.32" customHeight="1">
      <c r="B92" s="34"/>
      <c r="C92" s="35"/>
      <c r="D92" s="35"/>
      <c r="E92" s="35"/>
      <c r="F92" s="35"/>
      <c r="G92" s="35"/>
      <c r="H92" s="35"/>
      <c r="I92" s="123"/>
      <c r="J92" s="35"/>
      <c r="K92" s="35"/>
      <c r="L92" s="39"/>
    </row>
    <row r="93" s="9" customFormat="1" ht="29.28" customHeight="1">
      <c r="B93" s="171"/>
      <c r="C93" s="172" t="s">
        <v>104</v>
      </c>
      <c r="D93" s="173" t="s">
        <v>56</v>
      </c>
      <c r="E93" s="173" t="s">
        <v>52</v>
      </c>
      <c r="F93" s="173" t="s">
        <v>53</v>
      </c>
      <c r="G93" s="173" t="s">
        <v>105</v>
      </c>
      <c r="H93" s="173" t="s">
        <v>106</v>
      </c>
      <c r="I93" s="174" t="s">
        <v>107</v>
      </c>
      <c r="J93" s="173" t="s">
        <v>85</v>
      </c>
      <c r="K93" s="175" t="s">
        <v>108</v>
      </c>
      <c r="L93" s="176"/>
      <c r="M93" s="84" t="s">
        <v>1</v>
      </c>
      <c r="N93" s="85" t="s">
        <v>41</v>
      </c>
      <c r="O93" s="85" t="s">
        <v>109</v>
      </c>
      <c r="P93" s="85" t="s">
        <v>110</v>
      </c>
      <c r="Q93" s="85" t="s">
        <v>111</v>
      </c>
      <c r="R93" s="85" t="s">
        <v>112</v>
      </c>
      <c r="S93" s="85" t="s">
        <v>113</v>
      </c>
      <c r="T93" s="86" t="s">
        <v>114</v>
      </c>
    </row>
    <row r="94" s="1" customFormat="1" ht="22.8" customHeight="1">
      <c r="B94" s="34"/>
      <c r="C94" s="91" t="s">
        <v>115</v>
      </c>
      <c r="D94" s="35"/>
      <c r="E94" s="35"/>
      <c r="F94" s="35"/>
      <c r="G94" s="35"/>
      <c r="H94" s="35"/>
      <c r="I94" s="123"/>
      <c r="J94" s="177">
        <f>BK94</f>
        <v>0</v>
      </c>
      <c r="K94" s="35"/>
      <c r="L94" s="39"/>
      <c r="M94" s="87"/>
      <c r="N94" s="88"/>
      <c r="O94" s="88"/>
      <c r="P94" s="178">
        <f>P95+P111+P158</f>
        <v>0</v>
      </c>
      <c r="Q94" s="88"/>
      <c r="R94" s="178">
        <f>R95+R111+R158</f>
        <v>9.6916787400000022</v>
      </c>
      <c r="S94" s="88"/>
      <c r="T94" s="179">
        <f>T95+T111+T158</f>
        <v>26.408249999999999</v>
      </c>
      <c r="AT94" s="13" t="s">
        <v>70</v>
      </c>
      <c r="AU94" s="13" t="s">
        <v>87</v>
      </c>
      <c r="BK94" s="180">
        <f>BK95+BK111+BK158</f>
        <v>0</v>
      </c>
    </row>
    <row r="95" s="10" customFormat="1" ht="25.92" customHeight="1">
      <c r="B95" s="181"/>
      <c r="C95" s="182"/>
      <c r="D95" s="183" t="s">
        <v>70</v>
      </c>
      <c r="E95" s="184" t="s">
        <v>116</v>
      </c>
      <c r="F95" s="184" t="s">
        <v>117</v>
      </c>
      <c r="G95" s="182"/>
      <c r="H95" s="182"/>
      <c r="I95" s="185"/>
      <c r="J95" s="186">
        <f>BK95</f>
        <v>0</v>
      </c>
      <c r="K95" s="182"/>
      <c r="L95" s="187"/>
      <c r="M95" s="188"/>
      <c r="N95" s="189"/>
      <c r="O95" s="189"/>
      <c r="P95" s="190">
        <f>P96+P98+P100+P109</f>
        <v>0</v>
      </c>
      <c r="Q95" s="189"/>
      <c r="R95" s="190">
        <f>R96+R98+R100+R109</f>
        <v>0.13604249999999998</v>
      </c>
      <c r="S95" s="189"/>
      <c r="T95" s="191">
        <f>T96+T98+T100+T109</f>
        <v>0</v>
      </c>
      <c r="AR95" s="192" t="s">
        <v>78</v>
      </c>
      <c r="AT95" s="193" t="s">
        <v>70</v>
      </c>
      <c r="AU95" s="193" t="s">
        <v>71</v>
      </c>
      <c r="AY95" s="192" t="s">
        <v>118</v>
      </c>
      <c r="BK95" s="194">
        <f>BK96+BK98+BK100+BK109</f>
        <v>0</v>
      </c>
    </row>
    <row r="96" s="10" customFormat="1" ht="22.8" customHeight="1">
      <c r="B96" s="181"/>
      <c r="C96" s="182"/>
      <c r="D96" s="183" t="s">
        <v>70</v>
      </c>
      <c r="E96" s="195" t="s">
        <v>119</v>
      </c>
      <c r="F96" s="195" t="s">
        <v>120</v>
      </c>
      <c r="G96" s="182"/>
      <c r="H96" s="182"/>
      <c r="I96" s="185"/>
      <c r="J96" s="196">
        <f>BK96</f>
        <v>0</v>
      </c>
      <c r="K96" s="182"/>
      <c r="L96" s="187"/>
      <c r="M96" s="188"/>
      <c r="N96" s="189"/>
      <c r="O96" s="189"/>
      <c r="P96" s="190">
        <f>P97</f>
        <v>0</v>
      </c>
      <c r="Q96" s="189"/>
      <c r="R96" s="190">
        <f>R97</f>
        <v>0.10403249999999999</v>
      </c>
      <c r="S96" s="189"/>
      <c r="T96" s="191">
        <f>T97</f>
        <v>0</v>
      </c>
      <c r="AR96" s="192" t="s">
        <v>78</v>
      </c>
      <c r="AT96" s="193" t="s">
        <v>70</v>
      </c>
      <c r="AU96" s="193" t="s">
        <v>78</v>
      </c>
      <c r="AY96" s="192" t="s">
        <v>118</v>
      </c>
      <c r="BK96" s="194">
        <f>BK97</f>
        <v>0</v>
      </c>
    </row>
    <row r="97" s="1" customFormat="1" ht="16.5" customHeight="1">
      <c r="B97" s="34"/>
      <c r="C97" s="197" t="s">
        <v>121</v>
      </c>
      <c r="D97" s="197" t="s">
        <v>122</v>
      </c>
      <c r="E97" s="198" t="s">
        <v>123</v>
      </c>
      <c r="F97" s="199" t="s">
        <v>124</v>
      </c>
      <c r="G97" s="200" t="s">
        <v>125</v>
      </c>
      <c r="H97" s="201">
        <v>800.25</v>
      </c>
      <c r="I97" s="202"/>
      <c r="J97" s="203">
        <f>ROUND(I97*H97,2)</f>
        <v>0</v>
      </c>
      <c r="K97" s="199" t="s">
        <v>126</v>
      </c>
      <c r="L97" s="39"/>
      <c r="M97" s="204" t="s">
        <v>1</v>
      </c>
      <c r="N97" s="205" t="s">
        <v>42</v>
      </c>
      <c r="O97" s="75"/>
      <c r="P97" s="206">
        <f>O97*H97</f>
        <v>0</v>
      </c>
      <c r="Q97" s="206">
        <v>0.00012999999999999999</v>
      </c>
      <c r="R97" s="206">
        <f>Q97*H97</f>
        <v>0.10403249999999999</v>
      </c>
      <c r="S97" s="206">
        <v>0</v>
      </c>
      <c r="T97" s="207">
        <f>S97*H97</f>
        <v>0</v>
      </c>
      <c r="AR97" s="13" t="s">
        <v>127</v>
      </c>
      <c r="AT97" s="13" t="s">
        <v>122</v>
      </c>
      <c r="AU97" s="13" t="s">
        <v>80</v>
      </c>
      <c r="AY97" s="13" t="s">
        <v>118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3" t="s">
        <v>78</v>
      </c>
      <c r="BK97" s="208">
        <f>ROUND(I97*H97,2)</f>
        <v>0</v>
      </c>
      <c r="BL97" s="13" t="s">
        <v>127</v>
      </c>
      <c r="BM97" s="13" t="s">
        <v>128</v>
      </c>
    </row>
    <row r="98" s="10" customFormat="1" ht="22.8" customHeight="1">
      <c r="B98" s="181"/>
      <c r="C98" s="182"/>
      <c r="D98" s="183" t="s">
        <v>70</v>
      </c>
      <c r="E98" s="195" t="s">
        <v>129</v>
      </c>
      <c r="F98" s="195" t="s">
        <v>130</v>
      </c>
      <c r="G98" s="182"/>
      <c r="H98" s="182"/>
      <c r="I98" s="185"/>
      <c r="J98" s="196">
        <f>BK98</f>
        <v>0</v>
      </c>
      <c r="K98" s="182"/>
      <c r="L98" s="187"/>
      <c r="M98" s="188"/>
      <c r="N98" s="189"/>
      <c r="O98" s="189"/>
      <c r="P98" s="190">
        <f>P99</f>
        <v>0</v>
      </c>
      <c r="Q98" s="189"/>
      <c r="R98" s="190">
        <f>R99</f>
        <v>0.032010000000000004</v>
      </c>
      <c r="S98" s="189"/>
      <c r="T98" s="191">
        <f>T99</f>
        <v>0</v>
      </c>
      <c r="AR98" s="192" t="s">
        <v>78</v>
      </c>
      <c r="AT98" s="193" t="s">
        <v>70</v>
      </c>
      <c r="AU98" s="193" t="s">
        <v>78</v>
      </c>
      <c r="AY98" s="192" t="s">
        <v>118</v>
      </c>
      <c r="BK98" s="194">
        <f>BK99</f>
        <v>0</v>
      </c>
    </row>
    <row r="99" s="1" customFormat="1" ht="16.5" customHeight="1">
      <c r="B99" s="34"/>
      <c r="C99" s="197" t="s">
        <v>131</v>
      </c>
      <c r="D99" s="197" t="s">
        <v>122</v>
      </c>
      <c r="E99" s="198" t="s">
        <v>132</v>
      </c>
      <c r="F99" s="199" t="s">
        <v>133</v>
      </c>
      <c r="G99" s="200" t="s">
        <v>125</v>
      </c>
      <c r="H99" s="201">
        <v>800.25</v>
      </c>
      <c r="I99" s="202"/>
      <c r="J99" s="203">
        <f>ROUND(I99*H99,2)</f>
        <v>0</v>
      </c>
      <c r="K99" s="199" t="s">
        <v>126</v>
      </c>
      <c r="L99" s="39"/>
      <c r="M99" s="204" t="s">
        <v>1</v>
      </c>
      <c r="N99" s="205" t="s">
        <v>42</v>
      </c>
      <c r="O99" s="75"/>
      <c r="P99" s="206">
        <f>O99*H99</f>
        <v>0</v>
      </c>
      <c r="Q99" s="206">
        <v>4.0000000000000003E-05</v>
      </c>
      <c r="R99" s="206">
        <f>Q99*H99</f>
        <v>0.032010000000000004</v>
      </c>
      <c r="S99" s="206">
        <v>0</v>
      </c>
      <c r="T99" s="207">
        <f>S99*H99</f>
        <v>0</v>
      </c>
      <c r="AR99" s="13" t="s">
        <v>127</v>
      </c>
      <c r="AT99" s="13" t="s">
        <v>122</v>
      </c>
      <c r="AU99" s="13" t="s">
        <v>80</v>
      </c>
      <c r="AY99" s="13" t="s">
        <v>118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3" t="s">
        <v>78</v>
      </c>
      <c r="BK99" s="208">
        <f>ROUND(I99*H99,2)</f>
        <v>0</v>
      </c>
      <c r="BL99" s="13" t="s">
        <v>127</v>
      </c>
      <c r="BM99" s="13" t="s">
        <v>134</v>
      </c>
    </row>
    <row r="100" s="10" customFormat="1" ht="22.8" customHeight="1">
      <c r="B100" s="181"/>
      <c r="C100" s="182"/>
      <c r="D100" s="183" t="s">
        <v>70</v>
      </c>
      <c r="E100" s="195" t="s">
        <v>135</v>
      </c>
      <c r="F100" s="195" t="s">
        <v>136</v>
      </c>
      <c r="G100" s="182"/>
      <c r="H100" s="182"/>
      <c r="I100" s="185"/>
      <c r="J100" s="196">
        <f>BK100</f>
        <v>0</v>
      </c>
      <c r="K100" s="182"/>
      <c r="L100" s="187"/>
      <c r="M100" s="188"/>
      <c r="N100" s="189"/>
      <c r="O100" s="189"/>
      <c r="P100" s="190">
        <f>SUM(P101:P108)</f>
        <v>0</v>
      </c>
      <c r="Q100" s="189"/>
      <c r="R100" s="190">
        <f>SUM(R101:R108)</f>
        <v>0</v>
      </c>
      <c r="S100" s="189"/>
      <c r="T100" s="191">
        <f>SUM(T101:T108)</f>
        <v>0</v>
      </c>
      <c r="AR100" s="192" t="s">
        <v>78</v>
      </c>
      <c r="AT100" s="193" t="s">
        <v>70</v>
      </c>
      <c r="AU100" s="193" t="s">
        <v>78</v>
      </c>
      <c r="AY100" s="192" t="s">
        <v>118</v>
      </c>
      <c r="BK100" s="194">
        <f>SUM(BK101:BK108)</f>
        <v>0</v>
      </c>
    </row>
    <row r="101" s="1" customFormat="1" ht="16.5" customHeight="1">
      <c r="B101" s="34"/>
      <c r="C101" s="197" t="s">
        <v>137</v>
      </c>
      <c r="D101" s="197" t="s">
        <v>122</v>
      </c>
      <c r="E101" s="198" t="s">
        <v>138</v>
      </c>
      <c r="F101" s="199" t="s">
        <v>139</v>
      </c>
      <c r="G101" s="200" t="s">
        <v>140</v>
      </c>
      <c r="H101" s="201">
        <v>26.408000000000001</v>
      </c>
      <c r="I101" s="202"/>
      <c r="J101" s="203">
        <f>ROUND(I101*H101,2)</f>
        <v>0</v>
      </c>
      <c r="K101" s="199" t="s">
        <v>126</v>
      </c>
      <c r="L101" s="39"/>
      <c r="M101" s="204" t="s">
        <v>1</v>
      </c>
      <c r="N101" s="205" t="s">
        <v>42</v>
      </c>
      <c r="O101" s="7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AR101" s="13" t="s">
        <v>127</v>
      </c>
      <c r="AT101" s="13" t="s">
        <v>122</v>
      </c>
      <c r="AU101" s="13" t="s">
        <v>80</v>
      </c>
      <c r="AY101" s="13" t="s">
        <v>118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3" t="s">
        <v>78</v>
      </c>
      <c r="BK101" s="208">
        <f>ROUND(I101*H101,2)</f>
        <v>0</v>
      </c>
      <c r="BL101" s="13" t="s">
        <v>127</v>
      </c>
      <c r="BM101" s="13" t="s">
        <v>141</v>
      </c>
    </row>
    <row r="102" s="1" customFormat="1" ht="16.5" customHeight="1">
      <c r="B102" s="34"/>
      <c r="C102" s="197" t="s">
        <v>142</v>
      </c>
      <c r="D102" s="197" t="s">
        <v>122</v>
      </c>
      <c r="E102" s="198" t="s">
        <v>143</v>
      </c>
      <c r="F102" s="199" t="s">
        <v>144</v>
      </c>
      <c r="G102" s="200" t="s">
        <v>140</v>
      </c>
      <c r="H102" s="201">
        <v>105.63200000000001</v>
      </c>
      <c r="I102" s="202"/>
      <c r="J102" s="203">
        <f>ROUND(I102*H102,2)</f>
        <v>0</v>
      </c>
      <c r="K102" s="199" t="s">
        <v>126</v>
      </c>
      <c r="L102" s="39"/>
      <c r="M102" s="204" t="s">
        <v>1</v>
      </c>
      <c r="N102" s="205" t="s">
        <v>42</v>
      </c>
      <c r="O102" s="7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AR102" s="13" t="s">
        <v>127</v>
      </c>
      <c r="AT102" s="13" t="s">
        <v>122</v>
      </c>
      <c r="AU102" s="13" t="s">
        <v>80</v>
      </c>
      <c r="AY102" s="13" t="s">
        <v>118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3" t="s">
        <v>78</v>
      </c>
      <c r="BK102" s="208">
        <f>ROUND(I102*H102,2)</f>
        <v>0</v>
      </c>
      <c r="BL102" s="13" t="s">
        <v>127</v>
      </c>
      <c r="BM102" s="13" t="s">
        <v>145</v>
      </c>
    </row>
    <row r="103" s="11" customFormat="1">
      <c r="B103" s="209"/>
      <c r="C103" s="210"/>
      <c r="D103" s="211" t="s">
        <v>146</v>
      </c>
      <c r="E103" s="210"/>
      <c r="F103" s="212" t="s">
        <v>147</v>
      </c>
      <c r="G103" s="210"/>
      <c r="H103" s="213">
        <v>105.63200000000001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146</v>
      </c>
      <c r="AU103" s="219" t="s">
        <v>80</v>
      </c>
      <c r="AV103" s="11" t="s">
        <v>80</v>
      </c>
      <c r="AW103" s="11" t="s">
        <v>4</v>
      </c>
      <c r="AX103" s="11" t="s">
        <v>78</v>
      </c>
      <c r="AY103" s="219" t="s">
        <v>118</v>
      </c>
    </row>
    <row r="104" s="1" customFormat="1" ht="16.5" customHeight="1">
      <c r="B104" s="34"/>
      <c r="C104" s="197" t="s">
        <v>148</v>
      </c>
      <c r="D104" s="197" t="s">
        <v>122</v>
      </c>
      <c r="E104" s="198" t="s">
        <v>149</v>
      </c>
      <c r="F104" s="199" t="s">
        <v>150</v>
      </c>
      <c r="G104" s="200" t="s">
        <v>140</v>
      </c>
      <c r="H104" s="201">
        <v>26.408000000000001</v>
      </c>
      <c r="I104" s="202"/>
      <c r="J104" s="203">
        <f>ROUND(I104*H104,2)</f>
        <v>0</v>
      </c>
      <c r="K104" s="199" t="s">
        <v>126</v>
      </c>
      <c r="L104" s="39"/>
      <c r="M104" s="204" t="s">
        <v>1</v>
      </c>
      <c r="N104" s="205" t="s">
        <v>42</v>
      </c>
      <c r="O104" s="7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AR104" s="13" t="s">
        <v>127</v>
      </c>
      <c r="AT104" s="13" t="s">
        <v>122</v>
      </c>
      <c r="AU104" s="13" t="s">
        <v>80</v>
      </c>
      <c r="AY104" s="13" t="s">
        <v>118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3" t="s">
        <v>78</v>
      </c>
      <c r="BK104" s="208">
        <f>ROUND(I104*H104,2)</f>
        <v>0</v>
      </c>
      <c r="BL104" s="13" t="s">
        <v>127</v>
      </c>
      <c r="BM104" s="13" t="s">
        <v>151</v>
      </c>
    </row>
    <row r="105" s="1" customFormat="1" ht="16.5" customHeight="1">
      <c r="B105" s="34"/>
      <c r="C105" s="197" t="s">
        <v>152</v>
      </c>
      <c r="D105" s="197" t="s">
        <v>122</v>
      </c>
      <c r="E105" s="198" t="s">
        <v>153</v>
      </c>
      <c r="F105" s="199" t="s">
        <v>154</v>
      </c>
      <c r="G105" s="200" t="s">
        <v>140</v>
      </c>
      <c r="H105" s="201">
        <v>528.15999999999997</v>
      </c>
      <c r="I105" s="202"/>
      <c r="J105" s="203">
        <f>ROUND(I105*H105,2)</f>
        <v>0</v>
      </c>
      <c r="K105" s="199" t="s">
        <v>126</v>
      </c>
      <c r="L105" s="39"/>
      <c r="M105" s="204" t="s">
        <v>1</v>
      </c>
      <c r="N105" s="205" t="s">
        <v>42</v>
      </c>
      <c r="O105" s="7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AR105" s="13" t="s">
        <v>155</v>
      </c>
      <c r="AT105" s="13" t="s">
        <v>122</v>
      </c>
      <c r="AU105" s="13" t="s">
        <v>80</v>
      </c>
      <c r="AY105" s="13" t="s">
        <v>118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3" t="s">
        <v>78</v>
      </c>
      <c r="BK105" s="208">
        <f>ROUND(I105*H105,2)</f>
        <v>0</v>
      </c>
      <c r="BL105" s="13" t="s">
        <v>155</v>
      </c>
      <c r="BM105" s="13" t="s">
        <v>156</v>
      </c>
    </row>
    <row r="106" s="11" customFormat="1">
      <c r="B106" s="209"/>
      <c r="C106" s="210"/>
      <c r="D106" s="211" t="s">
        <v>146</v>
      </c>
      <c r="E106" s="210"/>
      <c r="F106" s="212" t="s">
        <v>157</v>
      </c>
      <c r="G106" s="210"/>
      <c r="H106" s="213">
        <v>528.15999999999997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146</v>
      </c>
      <c r="AU106" s="219" t="s">
        <v>80</v>
      </c>
      <c r="AV106" s="11" t="s">
        <v>80</v>
      </c>
      <c r="AW106" s="11" t="s">
        <v>4</v>
      </c>
      <c r="AX106" s="11" t="s">
        <v>78</v>
      </c>
      <c r="AY106" s="219" t="s">
        <v>118</v>
      </c>
    </row>
    <row r="107" s="1" customFormat="1" ht="16.5" customHeight="1">
      <c r="B107" s="34"/>
      <c r="C107" s="197" t="s">
        <v>158</v>
      </c>
      <c r="D107" s="197" t="s">
        <v>122</v>
      </c>
      <c r="E107" s="198" t="s">
        <v>159</v>
      </c>
      <c r="F107" s="199" t="s">
        <v>160</v>
      </c>
      <c r="G107" s="200" t="s">
        <v>140</v>
      </c>
      <c r="H107" s="201">
        <v>46.920000000000002</v>
      </c>
      <c r="I107" s="202"/>
      <c r="J107" s="203">
        <f>ROUND(I107*H107,2)</f>
        <v>0</v>
      </c>
      <c r="K107" s="199" t="s">
        <v>126</v>
      </c>
      <c r="L107" s="39"/>
      <c r="M107" s="204" t="s">
        <v>1</v>
      </c>
      <c r="N107" s="205" t="s">
        <v>42</v>
      </c>
      <c r="O107" s="7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AR107" s="13" t="s">
        <v>127</v>
      </c>
      <c r="AT107" s="13" t="s">
        <v>122</v>
      </c>
      <c r="AU107" s="13" t="s">
        <v>80</v>
      </c>
      <c r="AY107" s="13" t="s">
        <v>118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3" t="s">
        <v>78</v>
      </c>
      <c r="BK107" s="208">
        <f>ROUND(I107*H107,2)</f>
        <v>0</v>
      </c>
      <c r="BL107" s="13" t="s">
        <v>127</v>
      </c>
      <c r="BM107" s="13" t="s">
        <v>161</v>
      </c>
    </row>
    <row r="108" s="11" customFormat="1">
      <c r="B108" s="209"/>
      <c r="C108" s="210"/>
      <c r="D108" s="211" t="s">
        <v>146</v>
      </c>
      <c r="E108" s="220" t="s">
        <v>1</v>
      </c>
      <c r="F108" s="212" t="s">
        <v>162</v>
      </c>
      <c r="G108" s="210"/>
      <c r="H108" s="213">
        <v>46.920000000000002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146</v>
      </c>
      <c r="AU108" s="219" t="s">
        <v>80</v>
      </c>
      <c r="AV108" s="11" t="s">
        <v>80</v>
      </c>
      <c r="AW108" s="11" t="s">
        <v>32</v>
      </c>
      <c r="AX108" s="11" t="s">
        <v>78</v>
      </c>
      <c r="AY108" s="219" t="s">
        <v>118</v>
      </c>
    </row>
    <row r="109" s="10" customFormat="1" ht="22.8" customHeight="1">
      <c r="B109" s="181"/>
      <c r="C109" s="182"/>
      <c r="D109" s="183" t="s">
        <v>70</v>
      </c>
      <c r="E109" s="195" t="s">
        <v>163</v>
      </c>
      <c r="F109" s="195" t="s">
        <v>164</v>
      </c>
      <c r="G109" s="182"/>
      <c r="H109" s="182"/>
      <c r="I109" s="185"/>
      <c r="J109" s="196">
        <f>BK109</f>
        <v>0</v>
      </c>
      <c r="K109" s="182"/>
      <c r="L109" s="187"/>
      <c r="M109" s="188"/>
      <c r="N109" s="189"/>
      <c r="O109" s="189"/>
      <c r="P109" s="190">
        <f>P110</f>
        <v>0</v>
      </c>
      <c r="Q109" s="189"/>
      <c r="R109" s="190">
        <f>R110</f>
        <v>0</v>
      </c>
      <c r="S109" s="189"/>
      <c r="T109" s="191">
        <f>T110</f>
        <v>0</v>
      </c>
      <c r="AR109" s="192" t="s">
        <v>78</v>
      </c>
      <c r="AT109" s="193" t="s">
        <v>70</v>
      </c>
      <c r="AU109" s="193" t="s">
        <v>78</v>
      </c>
      <c r="AY109" s="192" t="s">
        <v>118</v>
      </c>
      <c r="BK109" s="194">
        <f>BK110</f>
        <v>0</v>
      </c>
    </row>
    <row r="110" s="1" customFormat="1" ht="16.5" customHeight="1">
      <c r="B110" s="34"/>
      <c r="C110" s="197" t="s">
        <v>165</v>
      </c>
      <c r="D110" s="197" t="s">
        <v>122</v>
      </c>
      <c r="E110" s="198" t="s">
        <v>166</v>
      </c>
      <c r="F110" s="199" t="s">
        <v>167</v>
      </c>
      <c r="G110" s="200" t="s">
        <v>140</v>
      </c>
      <c r="H110" s="201">
        <v>0.13600000000000001</v>
      </c>
      <c r="I110" s="202"/>
      <c r="J110" s="203">
        <f>ROUND(I110*H110,2)</f>
        <v>0</v>
      </c>
      <c r="K110" s="199" t="s">
        <v>126</v>
      </c>
      <c r="L110" s="39"/>
      <c r="M110" s="204" t="s">
        <v>1</v>
      </c>
      <c r="N110" s="205" t="s">
        <v>42</v>
      </c>
      <c r="O110" s="7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AR110" s="13" t="s">
        <v>127</v>
      </c>
      <c r="AT110" s="13" t="s">
        <v>122</v>
      </c>
      <c r="AU110" s="13" t="s">
        <v>80</v>
      </c>
      <c r="AY110" s="13" t="s">
        <v>118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3" t="s">
        <v>78</v>
      </c>
      <c r="BK110" s="208">
        <f>ROUND(I110*H110,2)</f>
        <v>0</v>
      </c>
      <c r="BL110" s="13" t="s">
        <v>127</v>
      </c>
      <c r="BM110" s="13" t="s">
        <v>168</v>
      </c>
    </row>
    <row r="111" s="10" customFormat="1" ht="25.92" customHeight="1">
      <c r="B111" s="181"/>
      <c r="C111" s="182"/>
      <c r="D111" s="183" t="s">
        <v>70</v>
      </c>
      <c r="E111" s="184" t="s">
        <v>169</v>
      </c>
      <c r="F111" s="184" t="s">
        <v>170</v>
      </c>
      <c r="G111" s="182"/>
      <c r="H111" s="182"/>
      <c r="I111" s="185"/>
      <c r="J111" s="186">
        <f>BK111</f>
        <v>0</v>
      </c>
      <c r="K111" s="182"/>
      <c r="L111" s="187"/>
      <c r="M111" s="188"/>
      <c r="N111" s="189"/>
      <c r="O111" s="189"/>
      <c r="P111" s="190">
        <f>P112+P121+P127+P141+P150+P152</f>
        <v>0</v>
      </c>
      <c r="Q111" s="189"/>
      <c r="R111" s="190">
        <f>R112+R121+R127+R141+R150+R152</f>
        <v>9.5556362400000019</v>
      </c>
      <c r="S111" s="189"/>
      <c r="T111" s="191">
        <f>T112+T121+T127+T141+T150+T152</f>
        <v>26.408249999999999</v>
      </c>
      <c r="AR111" s="192" t="s">
        <v>80</v>
      </c>
      <c r="AT111" s="193" t="s">
        <v>70</v>
      </c>
      <c r="AU111" s="193" t="s">
        <v>71</v>
      </c>
      <c r="AY111" s="192" t="s">
        <v>118</v>
      </c>
      <c r="BK111" s="194">
        <f>BK112+BK121+BK127+BK141+BK150+BK152</f>
        <v>0</v>
      </c>
    </row>
    <row r="112" s="10" customFormat="1" ht="22.8" customHeight="1">
      <c r="B112" s="181"/>
      <c r="C112" s="182"/>
      <c r="D112" s="183" t="s">
        <v>70</v>
      </c>
      <c r="E112" s="195" t="s">
        <v>171</v>
      </c>
      <c r="F112" s="195" t="s">
        <v>172</v>
      </c>
      <c r="G112" s="182"/>
      <c r="H112" s="182"/>
      <c r="I112" s="185"/>
      <c r="J112" s="196">
        <f>BK112</f>
        <v>0</v>
      </c>
      <c r="K112" s="182"/>
      <c r="L112" s="187"/>
      <c r="M112" s="188"/>
      <c r="N112" s="189"/>
      <c r="O112" s="189"/>
      <c r="P112" s="190">
        <f>SUM(P113:P120)</f>
        <v>0</v>
      </c>
      <c r="Q112" s="189"/>
      <c r="R112" s="190">
        <f>SUM(R113:R120)</f>
        <v>4.1308174400000004</v>
      </c>
      <c r="S112" s="189"/>
      <c r="T112" s="191">
        <f>SUM(T113:T120)</f>
        <v>0</v>
      </c>
      <c r="AR112" s="192" t="s">
        <v>80</v>
      </c>
      <c r="AT112" s="193" t="s">
        <v>70</v>
      </c>
      <c r="AU112" s="193" t="s">
        <v>78</v>
      </c>
      <c r="AY112" s="192" t="s">
        <v>118</v>
      </c>
      <c r="BK112" s="194">
        <f>SUM(BK113:BK120)</f>
        <v>0</v>
      </c>
    </row>
    <row r="113" s="1" customFormat="1" ht="16.5" customHeight="1">
      <c r="B113" s="34"/>
      <c r="C113" s="197" t="s">
        <v>173</v>
      </c>
      <c r="D113" s="197" t="s">
        <v>122</v>
      </c>
      <c r="E113" s="198" t="s">
        <v>174</v>
      </c>
      <c r="F113" s="199" t="s">
        <v>175</v>
      </c>
      <c r="G113" s="200" t="s">
        <v>125</v>
      </c>
      <c r="H113" s="201">
        <v>800.25</v>
      </c>
      <c r="I113" s="202"/>
      <c r="J113" s="203">
        <f>ROUND(I113*H113,2)</f>
        <v>0</v>
      </c>
      <c r="K113" s="199" t="s">
        <v>126</v>
      </c>
      <c r="L113" s="39"/>
      <c r="M113" s="204" t="s">
        <v>1</v>
      </c>
      <c r="N113" s="205" t="s">
        <v>42</v>
      </c>
      <c r="O113" s="7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AR113" s="13" t="s">
        <v>155</v>
      </c>
      <c r="AT113" s="13" t="s">
        <v>122</v>
      </c>
      <c r="AU113" s="13" t="s">
        <v>80</v>
      </c>
      <c r="AY113" s="13" t="s">
        <v>118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3" t="s">
        <v>78</v>
      </c>
      <c r="BK113" s="208">
        <f>ROUND(I113*H113,2)</f>
        <v>0</v>
      </c>
      <c r="BL113" s="13" t="s">
        <v>155</v>
      </c>
      <c r="BM113" s="13" t="s">
        <v>176</v>
      </c>
    </row>
    <row r="114" s="1" customFormat="1" ht="16.5" customHeight="1">
      <c r="B114" s="34"/>
      <c r="C114" s="221" t="s">
        <v>127</v>
      </c>
      <c r="D114" s="221" t="s">
        <v>177</v>
      </c>
      <c r="E114" s="222" t="s">
        <v>178</v>
      </c>
      <c r="F114" s="223" t="s">
        <v>179</v>
      </c>
      <c r="G114" s="224" t="s">
        <v>140</v>
      </c>
      <c r="H114" s="225">
        <v>0.23999999999999999</v>
      </c>
      <c r="I114" s="226"/>
      <c r="J114" s="227">
        <f>ROUND(I114*H114,2)</f>
        <v>0</v>
      </c>
      <c r="K114" s="223" t="s">
        <v>126</v>
      </c>
      <c r="L114" s="228"/>
      <c r="M114" s="229" t="s">
        <v>1</v>
      </c>
      <c r="N114" s="230" t="s">
        <v>42</v>
      </c>
      <c r="O114" s="75"/>
      <c r="P114" s="206">
        <f>O114*H114</f>
        <v>0</v>
      </c>
      <c r="Q114" s="206">
        <v>1</v>
      </c>
      <c r="R114" s="206">
        <f>Q114*H114</f>
        <v>0.23999999999999999</v>
      </c>
      <c r="S114" s="206">
        <v>0</v>
      </c>
      <c r="T114" s="207">
        <f>S114*H114</f>
        <v>0</v>
      </c>
      <c r="AR114" s="13" t="s">
        <v>131</v>
      </c>
      <c r="AT114" s="13" t="s">
        <v>177</v>
      </c>
      <c r="AU114" s="13" t="s">
        <v>80</v>
      </c>
      <c r="AY114" s="13" t="s">
        <v>118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3" t="s">
        <v>78</v>
      </c>
      <c r="BK114" s="208">
        <f>ROUND(I114*H114,2)</f>
        <v>0</v>
      </c>
      <c r="BL114" s="13" t="s">
        <v>155</v>
      </c>
      <c r="BM114" s="13" t="s">
        <v>180</v>
      </c>
    </row>
    <row r="115" s="1" customFormat="1">
      <c r="B115" s="34"/>
      <c r="C115" s="35"/>
      <c r="D115" s="211" t="s">
        <v>181</v>
      </c>
      <c r="E115" s="35"/>
      <c r="F115" s="231" t="s">
        <v>182</v>
      </c>
      <c r="G115" s="35"/>
      <c r="H115" s="35"/>
      <c r="I115" s="123"/>
      <c r="J115" s="35"/>
      <c r="K115" s="35"/>
      <c r="L115" s="39"/>
      <c r="M115" s="232"/>
      <c r="N115" s="75"/>
      <c r="O115" s="75"/>
      <c r="P115" s="75"/>
      <c r="Q115" s="75"/>
      <c r="R115" s="75"/>
      <c r="S115" s="75"/>
      <c r="T115" s="76"/>
      <c r="AT115" s="13" t="s">
        <v>181</v>
      </c>
      <c r="AU115" s="13" t="s">
        <v>80</v>
      </c>
    </row>
    <row r="116" s="11" customFormat="1">
      <c r="B116" s="209"/>
      <c r="C116" s="210"/>
      <c r="D116" s="211" t="s">
        <v>146</v>
      </c>
      <c r="E116" s="210"/>
      <c r="F116" s="212" t="s">
        <v>183</v>
      </c>
      <c r="G116" s="210"/>
      <c r="H116" s="213">
        <v>0.23999999999999999</v>
      </c>
      <c r="I116" s="214"/>
      <c r="J116" s="210"/>
      <c r="K116" s="210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146</v>
      </c>
      <c r="AU116" s="219" t="s">
        <v>80</v>
      </c>
      <c r="AV116" s="11" t="s">
        <v>80</v>
      </c>
      <c r="AW116" s="11" t="s">
        <v>4</v>
      </c>
      <c r="AX116" s="11" t="s">
        <v>78</v>
      </c>
      <c r="AY116" s="219" t="s">
        <v>118</v>
      </c>
    </row>
    <row r="117" s="1" customFormat="1" ht="16.5" customHeight="1">
      <c r="B117" s="34"/>
      <c r="C117" s="197" t="s">
        <v>184</v>
      </c>
      <c r="D117" s="197" t="s">
        <v>122</v>
      </c>
      <c r="E117" s="198" t="s">
        <v>185</v>
      </c>
      <c r="F117" s="199" t="s">
        <v>186</v>
      </c>
      <c r="G117" s="200" t="s">
        <v>125</v>
      </c>
      <c r="H117" s="201">
        <v>800.25</v>
      </c>
      <c r="I117" s="202"/>
      <c r="J117" s="203">
        <f>ROUND(I117*H117,2)</f>
        <v>0</v>
      </c>
      <c r="K117" s="199" t="s">
        <v>126</v>
      </c>
      <c r="L117" s="39"/>
      <c r="M117" s="204" t="s">
        <v>1</v>
      </c>
      <c r="N117" s="205" t="s">
        <v>42</v>
      </c>
      <c r="O117" s="75"/>
      <c r="P117" s="206">
        <f>O117*H117</f>
        <v>0</v>
      </c>
      <c r="Q117" s="206">
        <v>0.00040000000000000002</v>
      </c>
      <c r="R117" s="206">
        <f>Q117*H117</f>
        <v>0.3201</v>
      </c>
      <c r="S117" s="206">
        <v>0</v>
      </c>
      <c r="T117" s="207">
        <f>S117*H117</f>
        <v>0</v>
      </c>
      <c r="AR117" s="13" t="s">
        <v>155</v>
      </c>
      <c r="AT117" s="13" t="s">
        <v>122</v>
      </c>
      <c r="AU117" s="13" t="s">
        <v>80</v>
      </c>
      <c r="AY117" s="13" t="s">
        <v>118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3" t="s">
        <v>78</v>
      </c>
      <c r="BK117" s="208">
        <f>ROUND(I117*H117,2)</f>
        <v>0</v>
      </c>
      <c r="BL117" s="13" t="s">
        <v>155</v>
      </c>
      <c r="BM117" s="13" t="s">
        <v>187</v>
      </c>
    </row>
    <row r="118" s="1" customFormat="1" ht="22.5" customHeight="1">
      <c r="B118" s="34"/>
      <c r="C118" s="221" t="s">
        <v>119</v>
      </c>
      <c r="D118" s="221" t="s">
        <v>177</v>
      </c>
      <c r="E118" s="222" t="s">
        <v>188</v>
      </c>
      <c r="F118" s="223" t="s">
        <v>189</v>
      </c>
      <c r="G118" s="224" t="s">
        <v>125</v>
      </c>
      <c r="H118" s="225">
        <v>920.28800000000001</v>
      </c>
      <c r="I118" s="226"/>
      <c r="J118" s="227">
        <f>ROUND(I118*H118,2)</f>
        <v>0</v>
      </c>
      <c r="K118" s="223" t="s">
        <v>126</v>
      </c>
      <c r="L118" s="228"/>
      <c r="M118" s="229" t="s">
        <v>1</v>
      </c>
      <c r="N118" s="230" t="s">
        <v>42</v>
      </c>
      <c r="O118" s="75"/>
      <c r="P118" s="206">
        <f>O118*H118</f>
        <v>0</v>
      </c>
      <c r="Q118" s="206">
        <v>0.0038800000000000002</v>
      </c>
      <c r="R118" s="206">
        <f>Q118*H118</f>
        <v>3.5707174400000001</v>
      </c>
      <c r="S118" s="206">
        <v>0</v>
      </c>
      <c r="T118" s="207">
        <f>S118*H118</f>
        <v>0</v>
      </c>
      <c r="AR118" s="13" t="s">
        <v>131</v>
      </c>
      <c r="AT118" s="13" t="s">
        <v>177</v>
      </c>
      <c r="AU118" s="13" t="s">
        <v>80</v>
      </c>
      <c r="AY118" s="13" t="s">
        <v>118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3" t="s">
        <v>78</v>
      </c>
      <c r="BK118" s="208">
        <f>ROUND(I118*H118,2)</f>
        <v>0</v>
      </c>
      <c r="BL118" s="13" t="s">
        <v>155</v>
      </c>
      <c r="BM118" s="13" t="s">
        <v>190</v>
      </c>
    </row>
    <row r="119" s="11" customFormat="1">
      <c r="B119" s="209"/>
      <c r="C119" s="210"/>
      <c r="D119" s="211" t="s">
        <v>146</v>
      </c>
      <c r="E119" s="210"/>
      <c r="F119" s="212" t="s">
        <v>191</v>
      </c>
      <c r="G119" s="210"/>
      <c r="H119" s="213">
        <v>920.28800000000001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146</v>
      </c>
      <c r="AU119" s="219" t="s">
        <v>80</v>
      </c>
      <c r="AV119" s="11" t="s">
        <v>80</v>
      </c>
      <c r="AW119" s="11" t="s">
        <v>4</v>
      </c>
      <c r="AX119" s="11" t="s">
        <v>78</v>
      </c>
      <c r="AY119" s="219" t="s">
        <v>118</v>
      </c>
    </row>
    <row r="120" s="1" customFormat="1" ht="16.5" customHeight="1">
      <c r="B120" s="34"/>
      <c r="C120" s="197" t="s">
        <v>192</v>
      </c>
      <c r="D120" s="197" t="s">
        <v>122</v>
      </c>
      <c r="E120" s="198" t="s">
        <v>193</v>
      </c>
      <c r="F120" s="199" t="s">
        <v>194</v>
      </c>
      <c r="G120" s="200" t="s">
        <v>195</v>
      </c>
      <c r="H120" s="233"/>
      <c r="I120" s="202"/>
      <c r="J120" s="203">
        <f>ROUND(I120*H120,2)</f>
        <v>0</v>
      </c>
      <c r="K120" s="199" t="s">
        <v>126</v>
      </c>
      <c r="L120" s="39"/>
      <c r="M120" s="204" t="s">
        <v>1</v>
      </c>
      <c r="N120" s="205" t="s">
        <v>42</v>
      </c>
      <c r="O120" s="7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AR120" s="13" t="s">
        <v>155</v>
      </c>
      <c r="AT120" s="13" t="s">
        <v>122</v>
      </c>
      <c r="AU120" s="13" t="s">
        <v>80</v>
      </c>
      <c r="AY120" s="13" t="s">
        <v>118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3" t="s">
        <v>78</v>
      </c>
      <c r="BK120" s="208">
        <f>ROUND(I120*H120,2)</f>
        <v>0</v>
      </c>
      <c r="BL120" s="13" t="s">
        <v>155</v>
      </c>
      <c r="BM120" s="13" t="s">
        <v>196</v>
      </c>
    </row>
    <row r="121" s="10" customFormat="1" ht="22.8" customHeight="1">
      <c r="B121" s="181"/>
      <c r="C121" s="182"/>
      <c r="D121" s="183" t="s">
        <v>70</v>
      </c>
      <c r="E121" s="195" t="s">
        <v>197</v>
      </c>
      <c r="F121" s="195" t="s">
        <v>198</v>
      </c>
      <c r="G121" s="182"/>
      <c r="H121" s="182"/>
      <c r="I121" s="185"/>
      <c r="J121" s="196">
        <f>BK121</f>
        <v>0</v>
      </c>
      <c r="K121" s="182"/>
      <c r="L121" s="187"/>
      <c r="M121" s="188"/>
      <c r="N121" s="189"/>
      <c r="O121" s="189"/>
      <c r="P121" s="190">
        <f>SUM(P122:P126)</f>
        <v>0</v>
      </c>
      <c r="Q121" s="189"/>
      <c r="R121" s="190">
        <f>SUM(R122:R126)</f>
        <v>0.34688000000000002</v>
      </c>
      <c r="S121" s="189"/>
      <c r="T121" s="191">
        <f>SUM(T122:T126)</f>
        <v>0</v>
      </c>
      <c r="AR121" s="192" t="s">
        <v>80</v>
      </c>
      <c r="AT121" s="193" t="s">
        <v>70</v>
      </c>
      <c r="AU121" s="193" t="s">
        <v>78</v>
      </c>
      <c r="AY121" s="192" t="s">
        <v>118</v>
      </c>
      <c r="BK121" s="194">
        <f>SUM(BK122:BK126)</f>
        <v>0</v>
      </c>
    </row>
    <row r="122" s="1" customFormat="1" ht="16.5" customHeight="1">
      <c r="B122" s="34"/>
      <c r="C122" s="197" t="s">
        <v>199</v>
      </c>
      <c r="D122" s="197" t="s">
        <v>122</v>
      </c>
      <c r="E122" s="198" t="s">
        <v>200</v>
      </c>
      <c r="F122" s="199" t="s">
        <v>201</v>
      </c>
      <c r="G122" s="200" t="s">
        <v>125</v>
      </c>
      <c r="H122" s="201">
        <v>200</v>
      </c>
      <c r="I122" s="202"/>
      <c r="J122" s="203">
        <f>ROUND(I122*H122,2)</f>
        <v>0</v>
      </c>
      <c r="K122" s="199" t="s">
        <v>1</v>
      </c>
      <c r="L122" s="39"/>
      <c r="M122" s="204" t="s">
        <v>1</v>
      </c>
      <c r="N122" s="205" t="s">
        <v>42</v>
      </c>
      <c r="O122" s="75"/>
      <c r="P122" s="206">
        <f>O122*H122</f>
        <v>0</v>
      </c>
      <c r="Q122" s="206">
        <v>0.001</v>
      </c>
      <c r="R122" s="206">
        <f>Q122*H122</f>
        <v>0.20000000000000001</v>
      </c>
      <c r="S122" s="206">
        <v>0</v>
      </c>
      <c r="T122" s="207">
        <f>S122*H122</f>
        <v>0</v>
      </c>
      <c r="AR122" s="13" t="s">
        <v>155</v>
      </c>
      <c r="AT122" s="13" t="s">
        <v>122</v>
      </c>
      <c r="AU122" s="13" t="s">
        <v>80</v>
      </c>
      <c r="AY122" s="13" t="s">
        <v>118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3" t="s">
        <v>78</v>
      </c>
      <c r="BK122" s="208">
        <f>ROUND(I122*H122,2)</f>
        <v>0</v>
      </c>
      <c r="BL122" s="13" t="s">
        <v>155</v>
      </c>
      <c r="BM122" s="13" t="s">
        <v>202</v>
      </c>
    </row>
    <row r="123" s="1" customFormat="1">
      <c r="B123" s="34"/>
      <c r="C123" s="35"/>
      <c r="D123" s="211" t="s">
        <v>181</v>
      </c>
      <c r="E123" s="35"/>
      <c r="F123" s="231" t="s">
        <v>203</v>
      </c>
      <c r="G123" s="35"/>
      <c r="H123" s="35"/>
      <c r="I123" s="123"/>
      <c r="J123" s="35"/>
      <c r="K123" s="35"/>
      <c r="L123" s="39"/>
      <c r="M123" s="232"/>
      <c r="N123" s="75"/>
      <c r="O123" s="75"/>
      <c r="P123" s="75"/>
      <c r="Q123" s="75"/>
      <c r="R123" s="75"/>
      <c r="S123" s="75"/>
      <c r="T123" s="76"/>
      <c r="AT123" s="13" t="s">
        <v>181</v>
      </c>
      <c r="AU123" s="13" t="s">
        <v>80</v>
      </c>
    </row>
    <row r="124" s="1" customFormat="1" ht="16.5" customHeight="1">
      <c r="B124" s="34"/>
      <c r="C124" s="221" t="s">
        <v>204</v>
      </c>
      <c r="D124" s="221" t="s">
        <v>177</v>
      </c>
      <c r="E124" s="222" t="s">
        <v>205</v>
      </c>
      <c r="F124" s="223" t="s">
        <v>206</v>
      </c>
      <c r="G124" s="224" t="s">
        <v>125</v>
      </c>
      <c r="H124" s="225">
        <v>216</v>
      </c>
      <c r="I124" s="226"/>
      <c r="J124" s="227">
        <f>ROUND(I124*H124,2)</f>
        <v>0</v>
      </c>
      <c r="K124" s="223" t="s">
        <v>126</v>
      </c>
      <c r="L124" s="228"/>
      <c r="M124" s="229" t="s">
        <v>1</v>
      </c>
      <c r="N124" s="230" t="s">
        <v>42</v>
      </c>
      <c r="O124" s="75"/>
      <c r="P124" s="206">
        <f>O124*H124</f>
        <v>0</v>
      </c>
      <c r="Q124" s="206">
        <v>0.00068000000000000005</v>
      </c>
      <c r="R124" s="206">
        <f>Q124*H124</f>
        <v>0.14688000000000001</v>
      </c>
      <c r="S124" s="206">
        <v>0</v>
      </c>
      <c r="T124" s="207">
        <f>S124*H124</f>
        <v>0</v>
      </c>
      <c r="AR124" s="13" t="s">
        <v>131</v>
      </c>
      <c r="AT124" s="13" t="s">
        <v>177</v>
      </c>
      <c r="AU124" s="13" t="s">
        <v>80</v>
      </c>
      <c r="AY124" s="13" t="s">
        <v>118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3" t="s">
        <v>78</v>
      </c>
      <c r="BK124" s="208">
        <f>ROUND(I124*H124,2)</f>
        <v>0</v>
      </c>
      <c r="BL124" s="13" t="s">
        <v>155</v>
      </c>
      <c r="BM124" s="13" t="s">
        <v>207</v>
      </c>
    </row>
    <row r="125" s="11" customFormat="1">
      <c r="B125" s="209"/>
      <c r="C125" s="210"/>
      <c r="D125" s="211" t="s">
        <v>146</v>
      </c>
      <c r="E125" s="210"/>
      <c r="F125" s="212" t="s">
        <v>208</v>
      </c>
      <c r="G125" s="210"/>
      <c r="H125" s="213">
        <v>216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146</v>
      </c>
      <c r="AU125" s="219" t="s">
        <v>80</v>
      </c>
      <c r="AV125" s="11" t="s">
        <v>80</v>
      </c>
      <c r="AW125" s="11" t="s">
        <v>4</v>
      </c>
      <c r="AX125" s="11" t="s">
        <v>78</v>
      </c>
      <c r="AY125" s="219" t="s">
        <v>118</v>
      </c>
    </row>
    <row r="126" s="1" customFormat="1" ht="16.5" customHeight="1">
      <c r="B126" s="34"/>
      <c r="C126" s="197" t="s">
        <v>209</v>
      </c>
      <c r="D126" s="197" t="s">
        <v>122</v>
      </c>
      <c r="E126" s="198" t="s">
        <v>210</v>
      </c>
      <c r="F126" s="199" t="s">
        <v>211</v>
      </c>
      <c r="G126" s="200" t="s">
        <v>140</v>
      </c>
      <c r="H126" s="201">
        <v>0.34699999999999998</v>
      </c>
      <c r="I126" s="202"/>
      <c r="J126" s="203">
        <f>ROUND(I126*H126,2)</f>
        <v>0</v>
      </c>
      <c r="K126" s="199" t="s">
        <v>126</v>
      </c>
      <c r="L126" s="39"/>
      <c r="M126" s="204" t="s">
        <v>1</v>
      </c>
      <c r="N126" s="205" t="s">
        <v>42</v>
      </c>
      <c r="O126" s="75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AR126" s="13" t="s">
        <v>155</v>
      </c>
      <c r="AT126" s="13" t="s">
        <v>122</v>
      </c>
      <c r="AU126" s="13" t="s">
        <v>80</v>
      </c>
      <c r="AY126" s="13" t="s">
        <v>118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3" t="s">
        <v>78</v>
      </c>
      <c r="BK126" s="208">
        <f>ROUND(I126*H126,2)</f>
        <v>0</v>
      </c>
      <c r="BL126" s="13" t="s">
        <v>155</v>
      </c>
      <c r="BM126" s="13" t="s">
        <v>212</v>
      </c>
    </row>
    <row r="127" s="10" customFormat="1" ht="22.8" customHeight="1">
      <c r="B127" s="181"/>
      <c r="C127" s="182"/>
      <c r="D127" s="183" t="s">
        <v>70</v>
      </c>
      <c r="E127" s="195" t="s">
        <v>213</v>
      </c>
      <c r="F127" s="195" t="s">
        <v>214</v>
      </c>
      <c r="G127" s="182"/>
      <c r="H127" s="182"/>
      <c r="I127" s="185"/>
      <c r="J127" s="196">
        <f>BK127</f>
        <v>0</v>
      </c>
      <c r="K127" s="182"/>
      <c r="L127" s="187"/>
      <c r="M127" s="188"/>
      <c r="N127" s="189"/>
      <c r="O127" s="189"/>
      <c r="P127" s="190">
        <f>SUM(P128:P140)</f>
        <v>0</v>
      </c>
      <c r="Q127" s="189"/>
      <c r="R127" s="190">
        <f>SUM(R128:R140)</f>
        <v>0.187698</v>
      </c>
      <c r="S127" s="189"/>
      <c r="T127" s="191">
        <f>SUM(T128:T140)</f>
        <v>14.404499999999999</v>
      </c>
      <c r="AR127" s="192" t="s">
        <v>80</v>
      </c>
      <c r="AT127" s="193" t="s">
        <v>70</v>
      </c>
      <c r="AU127" s="193" t="s">
        <v>78</v>
      </c>
      <c r="AY127" s="192" t="s">
        <v>118</v>
      </c>
      <c r="BK127" s="194">
        <f>SUM(BK128:BK140)</f>
        <v>0</v>
      </c>
    </row>
    <row r="128" s="1" customFormat="1" ht="16.5" customHeight="1">
      <c r="B128" s="34"/>
      <c r="C128" s="197" t="s">
        <v>215</v>
      </c>
      <c r="D128" s="197" t="s">
        <v>122</v>
      </c>
      <c r="E128" s="198" t="s">
        <v>216</v>
      </c>
      <c r="F128" s="199" t="s">
        <v>217</v>
      </c>
      <c r="G128" s="200" t="s">
        <v>125</v>
      </c>
      <c r="H128" s="201">
        <v>800.25</v>
      </c>
      <c r="I128" s="202"/>
      <c r="J128" s="203">
        <f>ROUND(I128*H128,2)</f>
        <v>0</v>
      </c>
      <c r="K128" s="199" t="s">
        <v>126</v>
      </c>
      <c r="L128" s="39"/>
      <c r="M128" s="204" t="s">
        <v>1</v>
      </c>
      <c r="N128" s="205" t="s">
        <v>42</v>
      </c>
      <c r="O128" s="75"/>
      <c r="P128" s="206">
        <f>O128*H128</f>
        <v>0</v>
      </c>
      <c r="Q128" s="206">
        <v>0</v>
      </c>
      <c r="R128" s="206">
        <f>Q128*H128</f>
        <v>0</v>
      </c>
      <c r="S128" s="206">
        <v>0.017999999999999999</v>
      </c>
      <c r="T128" s="207">
        <f>S128*H128</f>
        <v>14.404499999999999</v>
      </c>
      <c r="AR128" s="13" t="s">
        <v>155</v>
      </c>
      <c r="AT128" s="13" t="s">
        <v>122</v>
      </c>
      <c r="AU128" s="13" t="s">
        <v>80</v>
      </c>
      <c r="AY128" s="13" t="s">
        <v>118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3" t="s">
        <v>78</v>
      </c>
      <c r="BK128" s="208">
        <f>ROUND(I128*H128,2)</f>
        <v>0</v>
      </c>
      <c r="BL128" s="13" t="s">
        <v>155</v>
      </c>
      <c r="BM128" s="13" t="s">
        <v>218</v>
      </c>
    </row>
    <row r="129" s="1" customFormat="1" ht="16.5" customHeight="1">
      <c r="B129" s="34"/>
      <c r="C129" s="197" t="s">
        <v>219</v>
      </c>
      <c r="D129" s="197" t="s">
        <v>122</v>
      </c>
      <c r="E129" s="198" t="s">
        <v>220</v>
      </c>
      <c r="F129" s="199" t="s">
        <v>221</v>
      </c>
      <c r="G129" s="200" t="s">
        <v>125</v>
      </c>
      <c r="H129" s="201">
        <v>800.25</v>
      </c>
      <c r="I129" s="202"/>
      <c r="J129" s="203">
        <f>ROUND(I129*H129,2)</f>
        <v>0</v>
      </c>
      <c r="K129" s="199" t="s">
        <v>126</v>
      </c>
      <c r="L129" s="39"/>
      <c r="M129" s="204" t="s">
        <v>1</v>
      </c>
      <c r="N129" s="205" t="s">
        <v>42</v>
      </c>
      <c r="O129" s="7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AR129" s="13" t="s">
        <v>155</v>
      </c>
      <c r="AT129" s="13" t="s">
        <v>122</v>
      </c>
      <c r="AU129" s="13" t="s">
        <v>80</v>
      </c>
      <c r="AY129" s="13" t="s">
        <v>118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3" t="s">
        <v>78</v>
      </c>
      <c r="BK129" s="208">
        <f>ROUND(I129*H129,2)</f>
        <v>0</v>
      </c>
      <c r="BL129" s="13" t="s">
        <v>155</v>
      </c>
      <c r="BM129" s="13" t="s">
        <v>222</v>
      </c>
    </row>
    <row r="130" s="1" customFormat="1" ht="16.5" customHeight="1">
      <c r="B130" s="34"/>
      <c r="C130" s="197" t="s">
        <v>223</v>
      </c>
      <c r="D130" s="197" t="s">
        <v>122</v>
      </c>
      <c r="E130" s="198" t="s">
        <v>224</v>
      </c>
      <c r="F130" s="199" t="s">
        <v>225</v>
      </c>
      <c r="G130" s="200" t="s">
        <v>125</v>
      </c>
      <c r="H130" s="201">
        <v>800.25</v>
      </c>
      <c r="I130" s="202"/>
      <c r="J130" s="203">
        <f>ROUND(I130*H130,2)</f>
        <v>0</v>
      </c>
      <c r="K130" s="199" t="s">
        <v>1</v>
      </c>
      <c r="L130" s="39"/>
      <c r="M130" s="204" t="s">
        <v>1</v>
      </c>
      <c r="N130" s="205" t="s">
        <v>42</v>
      </c>
      <c r="O130" s="75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13" t="s">
        <v>155</v>
      </c>
      <c r="AT130" s="13" t="s">
        <v>122</v>
      </c>
      <c r="AU130" s="13" t="s">
        <v>80</v>
      </c>
      <c r="AY130" s="13" t="s">
        <v>118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3" t="s">
        <v>78</v>
      </c>
      <c r="BK130" s="208">
        <f>ROUND(I130*H130,2)</f>
        <v>0</v>
      </c>
      <c r="BL130" s="13" t="s">
        <v>155</v>
      </c>
      <c r="BM130" s="13" t="s">
        <v>226</v>
      </c>
    </row>
    <row r="131" s="1" customFormat="1" ht="16.5" customHeight="1">
      <c r="B131" s="34"/>
      <c r="C131" s="197" t="s">
        <v>129</v>
      </c>
      <c r="D131" s="197" t="s">
        <v>122</v>
      </c>
      <c r="E131" s="198" t="s">
        <v>227</v>
      </c>
      <c r="F131" s="199" t="s">
        <v>228</v>
      </c>
      <c r="G131" s="200" t="s">
        <v>229</v>
      </c>
      <c r="H131" s="201">
        <v>128</v>
      </c>
      <c r="I131" s="202"/>
      <c r="J131" s="203">
        <f>ROUND(I131*H131,2)</f>
        <v>0</v>
      </c>
      <c r="K131" s="199" t="s">
        <v>126</v>
      </c>
      <c r="L131" s="39"/>
      <c r="M131" s="204" t="s">
        <v>1</v>
      </c>
      <c r="N131" s="205" t="s">
        <v>42</v>
      </c>
      <c r="O131" s="7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AR131" s="13" t="s">
        <v>155</v>
      </c>
      <c r="AT131" s="13" t="s">
        <v>122</v>
      </c>
      <c r="AU131" s="13" t="s">
        <v>80</v>
      </c>
      <c r="AY131" s="13" t="s">
        <v>118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3" t="s">
        <v>78</v>
      </c>
      <c r="BK131" s="208">
        <f>ROUND(I131*H131,2)</f>
        <v>0</v>
      </c>
      <c r="BL131" s="13" t="s">
        <v>155</v>
      </c>
      <c r="BM131" s="13" t="s">
        <v>230</v>
      </c>
    </row>
    <row r="132" s="1" customFormat="1" ht="16.5" customHeight="1">
      <c r="B132" s="34"/>
      <c r="C132" s="221" t="s">
        <v>231</v>
      </c>
      <c r="D132" s="221" t="s">
        <v>177</v>
      </c>
      <c r="E132" s="222" t="s">
        <v>232</v>
      </c>
      <c r="F132" s="223" t="s">
        <v>233</v>
      </c>
      <c r="G132" s="224" t="s">
        <v>229</v>
      </c>
      <c r="H132" s="225">
        <v>138.24000000000001</v>
      </c>
      <c r="I132" s="226"/>
      <c r="J132" s="227">
        <f>ROUND(I132*H132,2)</f>
        <v>0</v>
      </c>
      <c r="K132" s="223" t="s">
        <v>126</v>
      </c>
      <c r="L132" s="228"/>
      <c r="M132" s="229" t="s">
        <v>1</v>
      </c>
      <c r="N132" s="230" t="s">
        <v>42</v>
      </c>
      <c r="O132" s="75"/>
      <c r="P132" s="206">
        <f>O132*H132</f>
        <v>0</v>
      </c>
      <c r="Q132" s="206">
        <v>0.00020000000000000001</v>
      </c>
      <c r="R132" s="206">
        <f>Q132*H132</f>
        <v>0.027648000000000002</v>
      </c>
      <c r="S132" s="206">
        <v>0</v>
      </c>
      <c r="T132" s="207">
        <f>S132*H132</f>
        <v>0</v>
      </c>
      <c r="AR132" s="13" t="s">
        <v>131</v>
      </c>
      <c r="AT132" s="13" t="s">
        <v>177</v>
      </c>
      <c r="AU132" s="13" t="s">
        <v>80</v>
      </c>
      <c r="AY132" s="13" t="s">
        <v>118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3" t="s">
        <v>78</v>
      </c>
      <c r="BK132" s="208">
        <f>ROUND(I132*H132,2)</f>
        <v>0</v>
      </c>
      <c r="BL132" s="13" t="s">
        <v>155</v>
      </c>
      <c r="BM132" s="13" t="s">
        <v>234</v>
      </c>
    </row>
    <row r="133" s="11" customFormat="1">
      <c r="B133" s="209"/>
      <c r="C133" s="210"/>
      <c r="D133" s="211" t="s">
        <v>146</v>
      </c>
      <c r="E133" s="210"/>
      <c r="F133" s="212" t="s">
        <v>235</v>
      </c>
      <c r="G133" s="210"/>
      <c r="H133" s="213">
        <v>138.24000000000001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146</v>
      </c>
      <c r="AU133" s="219" t="s">
        <v>80</v>
      </c>
      <c r="AV133" s="11" t="s">
        <v>80</v>
      </c>
      <c r="AW133" s="11" t="s">
        <v>4</v>
      </c>
      <c r="AX133" s="11" t="s">
        <v>78</v>
      </c>
      <c r="AY133" s="219" t="s">
        <v>118</v>
      </c>
    </row>
    <row r="134" s="1" customFormat="1" ht="16.5" customHeight="1">
      <c r="B134" s="34"/>
      <c r="C134" s="197" t="s">
        <v>8</v>
      </c>
      <c r="D134" s="197" t="s">
        <v>122</v>
      </c>
      <c r="E134" s="198" t="s">
        <v>236</v>
      </c>
      <c r="F134" s="199" t="s">
        <v>237</v>
      </c>
      <c r="G134" s="200" t="s">
        <v>125</v>
      </c>
      <c r="H134" s="201">
        <v>800.25</v>
      </c>
      <c r="I134" s="202"/>
      <c r="J134" s="203">
        <f>ROUND(I134*H134,2)</f>
        <v>0</v>
      </c>
      <c r="K134" s="199" t="s">
        <v>1</v>
      </c>
      <c r="L134" s="39"/>
      <c r="M134" s="204" t="s">
        <v>1</v>
      </c>
      <c r="N134" s="205" t="s">
        <v>42</v>
      </c>
      <c r="O134" s="7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AR134" s="13" t="s">
        <v>155</v>
      </c>
      <c r="AT134" s="13" t="s">
        <v>122</v>
      </c>
      <c r="AU134" s="13" t="s">
        <v>80</v>
      </c>
      <c r="AY134" s="13" t="s">
        <v>118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3" t="s">
        <v>78</v>
      </c>
      <c r="BK134" s="208">
        <f>ROUND(I134*H134,2)</f>
        <v>0</v>
      </c>
      <c r="BL134" s="13" t="s">
        <v>155</v>
      </c>
      <c r="BM134" s="13" t="s">
        <v>238</v>
      </c>
    </row>
    <row r="135" s="1" customFormat="1" ht="16.5" customHeight="1">
      <c r="B135" s="34"/>
      <c r="C135" s="197" t="s">
        <v>155</v>
      </c>
      <c r="D135" s="197" t="s">
        <v>122</v>
      </c>
      <c r="E135" s="198" t="s">
        <v>239</v>
      </c>
      <c r="F135" s="199" t="s">
        <v>240</v>
      </c>
      <c r="G135" s="200" t="s">
        <v>125</v>
      </c>
      <c r="H135" s="201">
        <v>92</v>
      </c>
      <c r="I135" s="202"/>
      <c r="J135" s="203">
        <f>ROUND(I135*H135,2)</f>
        <v>0</v>
      </c>
      <c r="K135" s="199" t="s">
        <v>1</v>
      </c>
      <c r="L135" s="39"/>
      <c r="M135" s="204" t="s">
        <v>1</v>
      </c>
      <c r="N135" s="205" t="s">
        <v>42</v>
      </c>
      <c r="O135" s="7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AR135" s="13" t="s">
        <v>155</v>
      </c>
      <c r="AT135" s="13" t="s">
        <v>122</v>
      </c>
      <c r="AU135" s="13" t="s">
        <v>80</v>
      </c>
      <c r="AY135" s="13" t="s">
        <v>118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3" t="s">
        <v>78</v>
      </c>
      <c r="BK135" s="208">
        <f>ROUND(I135*H135,2)</f>
        <v>0</v>
      </c>
      <c r="BL135" s="13" t="s">
        <v>155</v>
      </c>
      <c r="BM135" s="13" t="s">
        <v>241</v>
      </c>
    </row>
    <row r="136" s="1" customFormat="1" ht="16.5" customHeight="1">
      <c r="B136" s="34"/>
      <c r="C136" s="197" t="s">
        <v>242</v>
      </c>
      <c r="D136" s="197" t="s">
        <v>122</v>
      </c>
      <c r="E136" s="198" t="s">
        <v>243</v>
      </c>
      <c r="F136" s="199" t="s">
        <v>244</v>
      </c>
      <c r="G136" s="200" t="s">
        <v>229</v>
      </c>
      <c r="H136" s="201">
        <v>624</v>
      </c>
      <c r="I136" s="202"/>
      <c r="J136" s="203">
        <f>ROUND(I136*H136,2)</f>
        <v>0</v>
      </c>
      <c r="K136" s="199" t="s">
        <v>1</v>
      </c>
      <c r="L136" s="39"/>
      <c r="M136" s="204" t="s">
        <v>1</v>
      </c>
      <c r="N136" s="205" t="s">
        <v>42</v>
      </c>
      <c r="O136" s="7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AR136" s="13" t="s">
        <v>155</v>
      </c>
      <c r="AT136" s="13" t="s">
        <v>122</v>
      </c>
      <c r="AU136" s="13" t="s">
        <v>80</v>
      </c>
      <c r="AY136" s="13" t="s">
        <v>118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3" t="s">
        <v>78</v>
      </c>
      <c r="BK136" s="208">
        <f>ROUND(I136*H136,2)</f>
        <v>0</v>
      </c>
      <c r="BL136" s="13" t="s">
        <v>155</v>
      </c>
      <c r="BM136" s="13" t="s">
        <v>245</v>
      </c>
    </row>
    <row r="137" s="1" customFormat="1" ht="16.5" customHeight="1">
      <c r="B137" s="34"/>
      <c r="C137" s="197" t="s">
        <v>246</v>
      </c>
      <c r="D137" s="197" t="s">
        <v>122</v>
      </c>
      <c r="E137" s="198" t="s">
        <v>247</v>
      </c>
      <c r="F137" s="199" t="s">
        <v>248</v>
      </c>
      <c r="G137" s="200" t="s">
        <v>229</v>
      </c>
      <c r="H137" s="201">
        <v>800.25</v>
      </c>
      <c r="I137" s="202"/>
      <c r="J137" s="203">
        <f>ROUND(I137*H137,2)</f>
        <v>0</v>
      </c>
      <c r="K137" s="199" t="s">
        <v>1</v>
      </c>
      <c r="L137" s="39"/>
      <c r="M137" s="204" t="s">
        <v>1</v>
      </c>
      <c r="N137" s="205" t="s">
        <v>42</v>
      </c>
      <c r="O137" s="7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AR137" s="13" t="s">
        <v>155</v>
      </c>
      <c r="AT137" s="13" t="s">
        <v>122</v>
      </c>
      <c r="AU137" s="13" t="s">
        <v>80</v>
      </c>
      <c r="AY137" s="13" t="s">
        <v>118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3" t="s">
        <v>78</v>
      </c>
      <c r="BK137" s="208">
        <f>ROUND(I137*H137,2)</f>
        <v>0</v>
      </c>
      <c r="BL137" s="13" t="s">
        <v>155</v>
      </c>
      <c r="BM137" s="13" t="s">
        <v>249</v>
      </c>
    </row>
    <row r="138" s="1" customFormat="1" ht="16.5" customHeight="1">
      <c r="B138" s="34"/>
      <c r="C138" s="197" t="s">
        <v>250</v>
      </c>
      <c r="D138" s="197" t="s">
        <v>122</v>
      </c>
      <c r="E138" s="198" t="s">
        <v>251</v>
      </c>
      <c r="F138" s="199" t="s">
        <v>252</v>
      </c>
      <c r="G138" s="200" t="s">
        <v>253</v>
      </c>
      <c r="H138" s="201">
        <v>8</v>
      </c>
      <c r="I138" s="202"/>
      <c r="J138" s="203">
        <f>ROUND(I138*H138,2)</f>
        <v>0</v>
      </c>
      <c r="K138" s="199" t="s">
        <v>1</v>
      </c>
      <c r="L138" s="39"/>
      <c r="M138" s="204" t="s">
        <v>1</v>
      </c>
      <c r="N138" s="205" t="s">
        <v>42</v>
      </c>
      <c r="O138" s="7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AR138" s="13" t="s">
        <v>155</v>
      </c>
      <c r="AT138" s="13" t="s">
        <v>122</v>
      </c>
      <c r="AU138" s="13" t="s">
        <v>80</v>
      </c>
      <c r="AY138" s="13" t="s">
        <v>118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3" t="s">
        <v>78</v>
      </c>
      <c r="BK138" s="208">
        <f>ROUND(I138*H138,2)</f>
        <v>0</v>
      </c>
      <c r="BL138" s="13" t="s">
        <v>155</v>
      </c>
      <c r="BM138" s="13" t="s">
        <v>254</v>
      </c>
    </row>
    <row r="139" s="1" customFormat="1" ht="16.5" customHeight="1">
      <c r="B139" s="34"/>
      <c r="C139" s="197" t="s">
        <v>255</v>
      </c>
      <c r="D139" s="197" t="s">
        <v>122</v>
      </c>
      <c r="E139" s="198" t="s">
        <v>256</v>
      </c>
      <c r="F139" s="199" t="s">
        <v>257</v>
      </c>
      <c r="G139" s="200" t="s">
        <v>125</v>
      </c>
      <c r="H139" s="201">
        <v>800.25</v>
      </c>
      <c r="I139" s="202"/>
      <c r="J139" s="203">
        <f>ROUND(I139*H139,2)</f>
        <v>0</v>
      </c>
      <c r="K139" s="199" t="s">
        <v>126</v>
      </c>
      <c r="L139" s="39"/>
      <c r="M139" s="204" t="s">
        <v>1</v>
      </c>
      <c r="N139" s="205" t="s">
        <v>42</v>
      </c>
      <c r="O139" s="75"/>
      <c r="P139" s="206">
        <f>O139*H139</f>
        <v>0</v>
      </c>
      <c r="Q139" s="206">
        <v>0.00020000000000000001</v>
      </c>
      <c r="R139" s="206">
        <f>Q139*H139</f>
        <v>0.16005</v>
      </c>
      <c r="S139" s="206">
        <v>0</v>
      </c>
      <c r="T139" s="207">
        <f>S139*H139</f>
        <v>0</v>
      </c>
      <c r="AR139" s="13" t="s">
        <v>155</v>
      </c>
      <c r="AT139" s="13" t="s">
        <v>122</v>
      </c>
      <c r="AU139" s="13" t="s">
        <v>80</v>
      </c>
      <c r="AY139" s="13" t="s">
        <v>118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3" t="s">
        <v>78</v>
      </c>
      <c r="BK139" s="208">
        <f>ROUND(I139*H139,2)</f>
        <v>0</v>
      </c>
      <c r="BL139" s="13" t="s">
        <v>155</v>
      </c>
      <c r="BM139" s="13" t="s">
        <v>258</v>
      </c>
    </row>
    <row r="140" s="1" customFormat="1" ht="16.5" customHeight="1">
      <c r="B140" s="34"/>
      <c r="C140" s="197" t="s">
        <v>259</v>
      </c>
      <c r="D140" s="197" t="s">
        <v>122</v>
      </c>
      <c r="E140" s="198" t="s">
        <v>260</v>
      </c>
      <c r="F140" s="199" t="s">
        <v>261</v>
      </c>
      <c r="G140" s="200" t="s">
        <v>195</v>
      </c>
      <c r="H140" s="233"/>
      <c r="I140" s="202"/>
      <c r="J140" s="203">
        <f>ROUND(I140*H140,2)</f>
        <v>0</v>
      </c>
      <c r="K140" s="199" t="s">
        <v>126</v>
      </c>
      <c r="L140" s="39"/>
      <c r="M140" s="204" t="s">
        <v>1</v>
      </c>
      <c r="N140" s="205" t="s">
        <v>42</v>
      </c>
      <c r="O140" s="7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AR140" s="13" t="s">
        <v>155</v>
      </c>
      <c r="AT140" s="13" t="s">
        <v>122</v>
      </c>
      <c r="AU140" s="13" t="s">
        <v>80</v>
      </c>
      <c r="AY140" s="13" t="s">
        <v>118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3" t="s">
        <v>78</v>
      </c>
      <c r="BK140" s="208">
        <f>ROUND(I140*H140,2)</f>
        <v>0</v>
      </c>
      <c r="BL140" s="13" t="s">
        <v>155</v>
      </c>
      <c r="BM140" s="13" t="s">
        <v>262</v>
      </c>
    </row>
    <row r="141" s="10" customFormat="1" ht="22.8" customHeight="1">
      <c r="B141" s="181"/>
      <c r="C141" s="182"/>
      <c r="D141" s="183" t="s">
        <v>70</v>
      </c>
      <c r="E141" s="195" t="s">
        <v>263</v>
      </c>
      <c r="F141" s="195" t="s">
        <v>264</v>
      </c>
      <c r="G141" s="182"/>
      <c r="H141" s="182"/>
      <c r="I141" s="185"/>
      <c r="J141" s="196">
        <f>BK141</f>
        <v>0</v>
      </c>
      <c r="K141" s="182"/>
      <c r="L141" s="187"/>
      <c r="M141" s="188"/>
      <c r="N141" s="189"/>
      <c r="O141" s="189"/>
      <c r="P141" s="190">
        <f>SUM(P142:P149)</f>
        <v>0</v>
      </c>
      <c r="Q141" s="189"/>
      <c r="R141" s="190">
        <f>SUM(R142:R149)</f>
        <v>4.8902000000000001</v>
      </c>
      <c r="S141" s="189"/>
      <c r="T141" s="191">
        <f>SUM(T142:T149)</f>
        <v>0</v>
      </c>
      <c r="AR141" s="192" t="s">
        <v>80</v>
      </c>
      <c r="AT141" s="193" t="s">
        <v>70</v>
      </c>
      <c r="AU141" s="193" t="s">
        <v>78</v>
      </c>
      <c r="AY141" s="192" t="s">
        <v>118</v>
      </c>
      <c r="BK141" s="194">
        <f>SUM(BK142:BK149)</f>
        <v>0</v>
      </c>
    </row>
    <row r="142" s="1" customFormat="1" ht="16.5" customHeight="1">
      <c r="B142" s="34"/>
      <c r="C142" s="197" t="s">
        <v>265</v>
      </c>
      <c r="D142" s="197" t="s">
        <v>122</v>
      </c>
      <c r="E142" s="198" t="s">
        <v>266</v>
      </c>
      <c r="F142" s="199" t="s">
        <v>267</v>
      </c>
      <c r="G142" s="200" t="s">
        <v>125</v>
      </c>
      <c r="H142" s="201">
        <v>200</v>
      </c>
      <c r="I142" s="202"/>
      <c r="J142" s="203">
        <f>ROUND(I142*H142,2)</f>
        <v>0</v>
      </c>
      <c r="K142" s="199" t="s">
        <v>126</v>
      </c>
      <c r="L142" s="39"/>
      <c r="M142" s="204" t="s">
        <v>1</v>
      </c>
      <c r="N142" s="205" t="s">
        <v>42</v>
      </c>
      <c r="O142" s="75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AR142" s="13" t="s">
        <v>155</v>
      </c>
      <c r="AT142" s="13" t="s">
        <v>122</v>
      </c>
      <c r="AU142" s="13" t="s">
        <v>80</v>
      </c>
      <c r="AY142" s="13" t="s">
        <v>118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3" t="s">
        <v>78</v>
      </c>
      <c r="BK142" s="208">
        <f>ROUND(I142*H142,2)</f>
        <v>0</v>
      </c>
      <c r="BL142" s="13" t="s">
        <v>155</v>
      </c>
      <c r="BM142" s="13" t="s">
        <v>268</v>
      </c>
    </row>
    <row r="143" s="1" customFormat="1">
      <c r="B143" s="34"/>
      <c r="C143" s="35"/>
      <c r="D143" s="211" t="s">
        <v>181</v>
      </c>
      <c r="E143" s="35"/>
      <c r="F143" s="231" t="s">
        <v>269</v>
      </c>
      <c r="G143" s="35"/>
      <c r="H143" s="35"/>
      <c r="I143" s="123"/>
      <c r="J143" s="35"/>
      <c r="K143" s="35"/>
      <c r="L143" s="39"/>
      <c r="M143" s="232"/>
      <c r="N143" s="75"/>
      <c r="O143" s="75"/>
      <c r="P143" s="75"/>
      <c r="Q143" s="75"/>
      <c r="R143" s="75"/>
      <c r="S143" s="75"/>
      <c r="T143" s="76"/>
      <c r="AT143" s="13" t="s">
        <v>181</v>
      </c>
      <c r="AU143" s="13" t="s">
        <v>80</v>
      </c>
    </row>
    <row r="144" s="1" customFormat="1" ht="16.5" customHeight="1">
      <c r="B144" s="34"/>
      <c r="C144" s="221" t="s">
        <v>270</v>
      </c>
      <c r="D144" s="221" t="s">
        <v>177</v>
      </c>
      <c r="E144" s="222" t="s">
        <v>271</v>
      </c>
      <c r="F144" s="223" t="s">
        <v>272</v>
      </c>
      <c r="G144" s="224" t="s">
        <v>125</v>
      </c>
      <c r="H144" s="225">
        <v>216</v>
      </c>
      <c r="I144" s="226"/>
      <c r="J144" s="227">
        <f>ROUND(I144*H144,2)</f>
        <v>0</v>
      </c>
      <c r="K144" s="223" t="s">
        <v>1</v>
      </c>
      <c r="L144" s="228"/>
      <c r="M144" s="229" t="s">
        <v>1</v>
      </c>
      <c r="N144" s="230" t="s">
        <v>42</v>
      </c>
      <c r="O144" s="75"/>
      <c r="P144" s="206">
        <f>O144*H144</f>
        <v>0</v>
      </c>
      <c r="Q144" s="206">
        <v>0.01095</v>
      </c>
      <c r="R144" s="206">
        <f>Q144*H144</f>
        <v>2.3651999999999997</v>
      </c>
      <c r="S144" s="206">
        <v>0</v>
      </c>
      <c r="T144" s="207">
        <f>S144*H144</f>
        <v>0</v>
      </c>
      <c r="AR144" s="13" t="s">
        <v>131</v>
      </c>
      <c r="AT144" s="13" t="s">
        <v>177</v>
      </c>
      <c r="AU144" s="13" t="s">
        <v>80</v>
      </c>
      <c r="AY144" s="13" t="s">
        <v>118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3" t="s">
        <v>78</v>
      </c>
      <c r="BK144" s="208">
        <f>ROUND(I144*H144,2)</f>
        <v>0</v>
      </c>
      <c r="BL144" s="13" t="s">
        <v>155</v>
      </c>
      <c r="BM144" s="13" t="s">
        <v>273</v>
      </c>
    </row>
    <row r="145" s="1" customFormat="1">
      <c r="B145" s="34"/>
      <c r="C145" s="35"/>
      <c r="D145" s="211" t="s">
        <v>181</v>
      </c>
      <c r="E145" s="35"/>
      <c r="F145" s="231" t="s">
        <v>274</v>
      </c>
      <c r="G145" s="35"/>
      <c r="H145" s="35"/>
      <c r="I145" s="123"/>
      <c r="J145" s="35"/>
      <c r="K145" s="35"/>
      <c r="L145" s="39"/>
      <c r="M145" s="232"/>
      <c r="N145" s="75"/>
      <c r="O145" s="75"/>
      <c r="P145" s="75"/>
      <c r="Q145" s="75"/>
      <c r="R145" s="75"/>
      <c r="S145" s="75"/>
      <c r="T145" s="76"/>
      <c r="AT145" s="13" t="s">
        <v>181</v>
      </c>
      <c r="AU145" s="13" t="s">
        <v>80</v>
      </c>
    </row>
    <row r="146" s="11" customFormat="1">
      <c r="B146" s="209"/>
      <c r="C146" s="210"/>
      <c r="D146" s="211" t="s">
        <v>146</v>
      </c>
      <c r="E146" s="210"/>
      <c r="F146" s="212" t="s">
        <v>208</v>
      </c>
      <c r="G146" s="210"/>
      <c r="H146" s="213">
        <v>216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146</v>
      </c>
      <c r="AU146" s="219" t="s">
        <v>80</v>
      </c>
      <c r="AV146" s="11" t="s">
        <v>80</v>
      </c>
      <c r="AW146" s="11" t="s">
        <v>4</v>
      </c>
      <c r="AX146" s="11" t="s">
        <v>78</v>
      </c>
      <c r="AY146" s="219" t="s">
        <v>118</v>
      </c>
    </row>
    <row r="147" s="1" customFormat="1" ht="16.5" customHeight="1">
      <c r="B147" s="34"/>
      <c r="C147" s="197" t="s">
        <v>275</v>
      </c>
      <c r="D147" s="197" t="s">
        <v>122</v>
      </c>
      <c r="E147" s="198" t="s">
        <v>276</v>
      </c>
      <c r="F147" s="199" t="s">
        <v>277</v>
      </c>
      <c r="G147" s="200" t="s">
        <v>125</v>
      </c>
      <c r="H147" s="201">
        <v>200</v>
      </c>
      <c r="I147" s="202"/>
      <c r="J147" s="203">
        <f>ROUND(I147*H147,2)</f>
        <v>0</v>
      </c>
      <c r="K147" s="199" t="s">
        <v>1</v>
      </c>
      <c r="L147" s="39"/>
      <c r="M147" s="204" t="s">
        <v>1</v>
      </c>
      <c r="N147" s="205" t="s">
        <v>42</v>
      </c>
      <c r="O147" s="75"/>
      <c r="P147" s="206">
        <f>O147*H147</f>
        <v>0</v>
      </c>
      <c r="Q147" s="206">
        <v>0.012</v>
      </c>
      <c r="R147" s="206">
        <f>Q147*H147</f>
        <v>2.3999999999999999</v>
      </c>
      <c r="S147" s="206">
        <v>0</v>
      </c>
      <c r="T147" s="207">
        <f>S147*H147</f>
        <v>0</v>
      </c>
      <c r="AR147" s="13" t="s">
        <v>155</v>
      </c>
      <c r="AT147" s="13" t="s">
        <v>122</v>
      </c>
      <c r="AU147" s="13" t="s">
        <v>80</v>
      </c>
      <c r="AY147" s="13" t="s">
        <v>118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3" t="s">
        <v>78</v>
      </c>
      <c r="BK147" s="208">
        <f>ROUND(I147*H147,2)</f>
        <v>0</v>
      </c>
      <c r="BL147" s="13" t="s">
        <v>155</v>
      </c>
      <c r="BM147" s="13" t="s">
        <v>278</v>
      </c>
    </row>
    <row r="148" s="1" customFormat="1" ht="16.5" customHeight="1">
      <c r="B148" s="34"/>
      <c r="C148" s="197" t="s">
        <v>279</v>
      </c>
      <c r="D148" s="197" t="s">
        <v>122</v>
      </c>
      <c r="E148" s="198" t="s">
        <v>280</v>
      </c>
      <c r="F148" s="199" t="s">
        <v>281</v>
      </c>
      <c r="G148" s="200" t="s">
        <v>229</v>
      </c>
      <c r="H148" s="201">
        <v>50</v>
      </c>
      <c r="I148" s="202"/>
      <c r="J148" s="203">
        <f>ROUND(I148*H148,2)</f>
        <v>0</v>
      </c>
      <c r="K148" s="199" t="s">
        <v>1</v>
      </c>
      <c r="L148" s="39"/>
      <c r="M148" s="204" t="s">
        <v>1</v>
      </c>
      <c r="N148" s="205" t="s">
        <v>42</v>
      </c>
      <c r="O148" s="75"/>
      <c r="P148" s="206">
        <f>O148*H148</f>
        <v>0</v>
      </c>
      <c r="Q148" s="206">
        <v>0.0025000000000000001</v>
      </c>
      <c r="R148" s="206">
        <f>Q148*H148</f>
        <v>0.125</v>
      </c>
      <c r="S148" s="206">
        <v>0</v>
      </c>
      <c r="T148" s="207">
        <f>S148*H148</f>
        <v>0</v>
      </c>
      <c r="AR148" s="13" t="s">
        <v>155</v>
      </c>
      <c r="AT148" s="13" t="s">
        <v>122</v>
      </c>
      <c r="AU148" s="13" t="s">
        <v>80</v>
      </c>
      <c r="AY148" s="13" t="s">
        <v>118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3" t="s">
        <v>78</v>
      </c>
      <c r="BK148" s="208">
        <f>ROUND(I148*H148,2)</f>
        <v>0</v>
      </c>
      <c r="BL148" s="13" t="s">
        <v>155</v>
      </c>
      <c r="BM148" s="13" t="s">
        <v>282</v>
      </c>
    </row>
    <row r="149" s="1" customFormat="1" ht="16.5" customHeight="1">
      <c r="B149" s="34"/>
      <c r="C149" s="197" t="s">
        <v>283</v>
      </c>
      <c r="D149" s="197" t="s">
        <v>122</v>
      </c>
      <c r="E149" s="198" t="s">
        <v>284</v>
      </c>
      <c r="F149" s="199" t="s">
        <v>285</v>
      </c>
      <c r="G149" s="200" t="s">
        <v>140</v>
      </c>
      <c r="H149" s="201">
        <v>4.8899999999999997</v>
      </c>
      <c r="I149" s="202"/>
      <c r="J149" s="203">
        <f>ROUND(I149*H149,2)</f>
        <v>0</v>
      </c>
      <c r="K149" s="199" t="s">
        <v>126</v>
      </c>
      <c r="L149" s="39"/>
      <c r="M149" s="204" t="s">
        <v>1</v>
      </c>
      <c r="N149" s="205" t="s">
        <v>42</v>
      </c>
      <c r="O149" s="75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AR149" s="13" t="s">
        <v>155</v>
      </c>
      <c r="AT149" s="13" t="s">
        <v>122</v>
      </c>
      <c r="AU149" s="13" t="s">
        <v>80</v>
      </c>
      <c r="AY149" s="13" t="s">
        <v>118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3" t="s">
        <v>78</v>
      </c>
      <c r="BK149" s="208">
        <f>ROUND(I149*H149,2)</f>
        <v>0</v>
      </c>
      <c r="BL149" s="13" t="s">
        <v>155</v>
      </c>
      <c r="BM149" s="13" t="s">
        <v>286</v>
      </c>
    </row>
    <row r="150" s="10" customFormat="1" ht="22.8" customHeight="1">
      <c r="B150" s="181"/>
      <c r="C150" s="182"/>
      <c r="D150" s="183" t="s">
        <v>70</v>
      </c>
      <c r="E150" s="195" t="s">
        <v>287</v>
      </c>
      <c r="F150" s="195" t="s">
        <v>288</v>
      </c>
      <c r="G150" s="182"/>
      <c r="H150" s="182"/>
      <c r="I150" s="185"/>
      <c r="J150" s="196">
        <f>BK150</f>
        <v>0</v>
      </c>
      <c r="K150" s="182"/>
      <c r="L150" s="187"/>
      <c r="M150" s="188"/>
      <c r="N150" s="189"/>
      <c r="O150" s="189"/>
      <c r="P150" s="190">
        <f>P151</f>
        <v>0</v>
      </c>
      <c r="Q150" s="189"/>
      <c r="R150" s="190">
        <f>R151</f>
        <v>0</v>
      </c>
      <c r="S150" s="189"/>
      <c r="T150" s="191">
        <f>T151</f>
        <v>12.00375</v>
      </c>
      <c r="AR150" s="192" t="s">
        <v>80</v>
      </c>
      <c r="AT150" s="193" t="s">
        <v>70</v>
      </c>
      <c r="AU150" s="193" t="s">
        <v>78</v>
      </c>
      <c r="AY150" s="192" t="s">
        <v>118</v>
      </c>
      <c r="BK150" s="194">
        <f>BK151</f>
        <v>0</v>
      </c>
    </row>
    <row r="151" s="1" customFormat="1" ht="16.5" customHeight="1">
      <c r="B151" s="34"/>
      <c r="C151" s="197" t="s">
        <v>78</v>
      </c>
      <c r="D151" s="197" t="s">
        <v>122</v>
      </c>
      <c r="E151" s="198" t="s">
        <v>289</v>
      </c>
      <c r="F151" s="199" t="s">
        <v>290</v>
      </c>
      <c r="G151" s="200" t="s">
        <v>125</v>
      </c>
      <c r="H151" s="201">
        <v>800.25</v>
      </c>
      <c r="I151" s="202"/>
      <c r="J151" s="203">
        <f>ROUND(I151*H151,2)</f>
        <v>0</v>
      </c>
      <c r="K151" s="199" t="s">
        <v>126</v>
      </c>
      <c r="L151" s="39"/>
      <c r="M151" s="204" t="s">
        <v>1</v>
      </c>
      <c r="N151" s="205" t="s">
        <v>42</v>
      </c>
      <c r="O151" s="75"/>
      <c r="P151" s="206">
        <f>O151*H151</f>
        <v>0</v>
      </c>
      <c r="Q151" s="206">
        <v>0</v>
      </c>
      <c r="R151" s="206">
        <f>Q151*H151</f>
        <v>0</v>
      </c>
      <c r="S151" s="206">
        <v>0.014999999999999999</v>
      </c>
      <c r="T151" s="207">
        <f>S151*H151</f>
        <v>12.00375</v>
      </c>
      <c r="AR151" s="13" t="s">
        <v>155</v>
      </c>
      <c r="AT151" s="13" t="s">
        <v>122</v>
      </c>
      <c r="AU151" s="13" t="s">
        <v>80</v>
      </c>
      <c r="AY151" s="13" t="s">
        <v>118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3" t="s">
        <v>78</v>
      </c>
      <c r="BK151" s="208">
        <f>ROUND(I151*H151,2)</f>
        <v>0</v>
      </c>
      <c r="BL151" s="13" t="s">
        <v>155</v>
      </c>
      <c r="BM151" s="13" t="s">
        <v>291</v>
      </c>
    </row>
    <row r="152" s="10" customFormat="1" ht="22.8" customHeight="1">
      <c r="B152" s="181"/>
      <c r="C152" s="182"/>
      <c r="D152" s="183" t="s">
        <v>70</v>
      </c>
      <c r="E152" s="195" t="s">
        <v>292</v>
      </c>
      <c r="F152" s="195" t="s">
        <v>293</v>
      </c>
      <c r="G152" s="182"/>
      <c r="H152" s="182"/>
      <c r="I152" s="185"/>
      <c r="J152" s="196">
        <f>BK152</f>
        <v>0</v>
      </c>
      <c r="K152" s="182"/>
      <c r="L152" s="187"/>
      <c r="M152" s="188"/>
      <c r="N152" s="189"/>
      <c r="O152" s="189"/>
      <c r="P152" s="190">
        <f>SUM(P153:P157)</f>
        <v>0</v>
      </c>
      <c r="Q152" s="189"/>
      <c r="R152" s="190">
        <f>SUM(R153:R157)</f>
        <v>4.0800000000000002E-05</v>
      </c>
      <c r="S152" s="189"/>
      <c r="T152" s="191">
        <f>SUM(T153:T157)</f>
        <v>0</v>
      </c>
      <c r="AR152" s="192" t="s">
        <v>80</v>
      </c>
      <c r="AT152" s="193" t="s">
        <v>70</v>
      </c>
      <c r="AU152" s="193" t="s">
        <v>78</v>
      </c>
      <c r="AY152" s="192" t="s">
        <v>118</v>
      </c>
      <c r="BK152" s="194">
        <f>SUM(BK153:BK157)</f>
        <v>0</v>
      </c>
    </row>
    <row r="153" s="1" customFormat="1" ht="16.5" customHeight="1">
      <c r="B153" s="34"/>
      <c r="C153" s="197" t="s">
        <v>80</v>
      </c>
      <c r="D153" s="197" t="s">
        <v>122</v>
      </c>
      <c r="E153" s="198" t="s">
        <v>294</v>
      </c>
      <c r="F153" s="199" t="s">
        <v>295</v>
      </c>
      <c r="G153" s="200" t="s">
        <v>125</v>
      </c>
      <c r="H153" s="201">
        <v>800.25800000000004</v>
      </c>
      <c r="I153" s="202"/>
      <c r="J153" s="203">
        <f>ROUND(I153*H153,2)</f>
        <v>0</v>
      </c>
      <c r="K153" s="199" t="s">
        <v>1</v>
      </c>
      <c r="L153" s="39"/>
      <c r="M153" s="204" t="s">
        <v>1</v>
      </c>
      <c r="N153" s="205" t="s">
        <v>42</v>
      </c>
      <c r="O153" s="7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AR153" s="13" t="s">
        <v>155</v>
      </c>
      <c r="AT153" s="13" t="s">
        <v>122</v>
      </c>
      <c r="AU153" s="13" t="s">
        <v>80</v>
      </c>
      <c r="AY153" s="13" t="s">
        <v>118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3" t="s">
        <v>78</v>
      </c>
      <c r="BK153" s="208">
        <f>ROUND(I153*H153,2)</f>
        <v>0</v>
      </c>
      <c r="BL153" s="13" t="s">
        <v>155</v>
      </c>
      <c r="BM153" s="13" t="s">
        <v>296</v>
      </c>
    </row>
    <row r="154" s="1" customFormat="1" ht="16.5" customHeight="1">
      <c r="B154" s="34"/>
      <c r="C154" s="197" t="s">
        <v>297</v>
      </c>
      <c r="D154" s="197" t="s">
        <v>122</v>
      </c>
      <c r="E154" s="198" t="s">
        <v>298</v>
      </c>
      <c r="F154" s="199" t="s">
        <v>299</v>
      </c>
      <c r="G154" s="200" t="s">
        <v>300</v>
      </c>
      <c r="H154" s="201">
        <v>1</v>
      </c>
      <c r="I154" s="202"/>
      <c r="J154" s="203">
        <f>ROUND(I154*H154,2)</f>
        <v>0</v>
      </c>
      <c r="K154" s="199" t="s">
        <v>126</v>
      </c>
      <c r="L154" s="39"/>
      <c r="M154" s="204" t="s">
        <v>1</v>
      </c>
      <c r="N154" s="205" t="s">
        <v>42</v>
      </c>
      <c r="O154" s="75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AR154" s="13" t="s">
        <v>155</v>
      </c>
      <c r="AT154" s="13" t="s">
        <v>122</v>
      </c>
      <c r="AU154" s="13" t="s">
        <v>80</v>
      </c>
      <c r="AY154" s="13" t="s">
        <v>118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3" t="s">
        <v>78</v>
      </c>
      <c r="BK154" s="208">
        <f>ROUND(I154*H154,2)</f>
        <v>0</v>
      </c>
      <c r="BL154" s="13" t="s">
        <v>155</v>
      </c>
      <c r="BM154" s="13" t="s">
        <v>301</v>
      </c>
    </row>
    <row r="155" s="1" customFormat="1" ht="16.5" customHeight="1">
      <c r="B155" s="34"/>
      <c r="C155" s="221" t="s">
        <v>302</v>
      </c>
      <c r="D155" s="221" t="s">
        <v>177</v>
      </c>
      <c r="E155" s="222" t="s">
        <v>303</v>
      </c>
      <c r="F155" s="223" t="s">
        <v>304</v>
      </c>
      <c r="G155" s="224" t="s">
        <v>229</v>
      </c>
      <c r="H155" s="225">
        <v>1.02</v>
      </c>
      <c r="I155" s="226"/>
      <c r="J155" s="227">
        <f>ROUND(I155*H155,2)</f>
        <v>0</v>
      </c>
      <c r="K155" s="223" t="s">
        <v>1</v>
      </c>
      <c r="L155" s="228"/>
      <c r="M155" s="229" t="s">
        <v>1</v>
      </c>
      <c r="N155" s="230" t="s">
        <v>42</v>
      </c>
      <c r="O155" s="75"/>
      <c r="P155" s="206">
        <f>O155*H155</f>
        <v>0</v>
      </c>
      <c r="Q155" s="206">
        <v>4.0000000000000003E-05</v>
      </c>
      <c r="R155" s="206">
        <f>Q155*H155</f>
        <v>4.0800000000000002E-05</v>
      </c>
      <c r="S155" s="206">
        <v>0</v>
      </c>
      <c r="T155" s="207">
        <f>S155*H155</f>
        <v>0</v>
      </c>
      <c r="AR155" s="13" t="s">
        <v>131</v>
      </c>
      <c r="AT155" s="13" t="s">
        <v>177</v>
      </c>
      <c r="AU155" s="13" t="s">
        <v>80</v>
      </c>
      <c r="AY155" s="13" t="s">
        <v>118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3" t="s">
        <v>78</v>
      </c>
      <c r="BK155" s="208">
        <f>ROUND(I155*H155,2)</f>
        <v>0</v>
      </c>
      <c r="BL155" s="13" t="s">
        <v>155</v>
      </c>
      <c r="BM155" s="13" t="s">
        <v>305</v>
      </c>
    </row>
    <row r="156" s="11" customFormat="1">
      <c r="B156" s="209"/>
      <c r="C156" s="210"/>
      <c r="D156" s="211" t="s">
        <v>146</v>
      </c>
      <c r="E156" s="210"/>
      <c r="F156" s="212" t="s">
        <v>306</v>
      </c>
      <c r="G156" s="210"/>
      <c r="H156" s="213">
        <v>1.02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146</v>
      </c>
      <c r="AU156" s="219" t="s">
        <v>80</v>
      </c>
      <c r="AV156" s="11" t="s">
        <v>80</v>
      </c>
      <c r="AW156" s="11" t="s">
        <v>4</v>
      </c>
      <c r="AX156" s="11" t="s">
        <v>78</v>
      </c>
      <c r="AY156" s="219" t="s">
        <v>118</v>
      </c>
    </row>
    <row r="157" s="1" customFormat="1" ht="16.5" customHeight="1">
      <c r="B157" s="34"/>
      <c r="C157" s="197" t="s">
        <v>307</v>
      </c>
      <c r="D157" s="197" t="s">
        <v>122</v>
      </c>
      <c r="E157" s="198" t="s">
        <v>308</v>
      </c>
      <c r="F157" s="199" t="s">
        <v>309</v>
      </c>
      <c r="G157" s="200" t="s">
        <v>140</v>
      </c>
      <c r="H157" s="201">
        <v>0.01</v>
      </c>
      <c r="I157" s="202"/>
      <c r="J157" s="203">
        <f>ROUND(I157*H157,2)</f>
        <v>0</v>
      </c>
      <c r="K157" s="199" t="s">
        <v>126</v>
      </c>
      <c r="L157" s="39"/>
      <c r="M157" s="204" t="s">
        <v>1</v>
      </c>
      <c r="N157" s="205" t="s">
        <v>42</v>
      </c>
      <c r="O157" s="7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AR157" s="13" t="s">
        <v>155</v>
      </c>
      <c r="AT157" s="13" t="s">
        <v>122</v>
      </c>
      <c r="AU157" s="13" t="s">
        <v>80</v>
      </c>
      <c r="AY157" s="13" t="s">
        <v>118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3" t="s">
        <v>78</v>
      </c>
      <c r="BK157" s="208">
        <f>ROUND(I157*H157,2)</f>
        <v>0</v>
      </c>
      <c r="BL157" s="13" t="s">
        <v>155</v>
      </c>
      <c r="BM157" s="13" t="s">
        <v>310</v>
      </c>
    </row>
    <row r="158" s="10" customFormat="1" ht="25.92" customHeight="1">
      <c r="B158" s="181"/>
      <c r="C158" s="182"/>
      <c r="D158" s="183" t="s">
        <v>70</v>
      </c>
      <c r="E158" s="184" t="s">
        <v>311</v>
      </c>
      <c r="F158" s="184" t="s">
        <v>312</v>
      </c>
      <c r="G158" s="182"/>
      <c r="H158" s="182"/>
      <c r="I158" s="185"/>
      <c r="J158" s="186">
        <f>BK158</f>
        <v>0</v>
      </c>
      <c r="K158" s="182"/>
      <c r="L158" s="187"/>
      <c r="M158" s="188"/>
      <c r="N158" s="189"/>
      <c r="O158" s="189"/>
      <c r="P158" s="190">
        <f>P159+P161</f>
        <v>0</v>
      </c>
      <c r="Q158" s="189"/>
      <c r="R158" s="190">
        <f>R159+R161</f>
        <v>0</v>
      </c>
      <c r="S158" s="189"/>
      <c r="T158" s="191">
        <f>T159+T161</f>
        <v>0</v>
      </c>
      <c r="AR158" s="192" t="s">
        <v>184</v>
      </c>
      <c r="AT158" s="193" t="s">
        <v>70</v>
      </c>
      <c r="AU158" s="193" t="s">
        <v>71</v>
      </c>
      <c r="AY158" s="192" t="s">
        <v>118</v>
      </c>
      <c r="BK158" s="194">
        <f>BK159+BK161</f>
        <v>0</v>
      </c>
    </row>
    <row r="159" s="10" customFormat="1" ht="22.8" customHeight="1">
      <c r="B159" s="181"/>
      <c r="C159" s="182"/>
      <c r="D159" s="183" t="s">
        <v>70</v>
      </c>
      <c r="E159" s="195" t="s">
        <v>313</v>
      </c>
      <c r="F159" s="195" t="s">
        <v>314</v>
      </c>
      <c r="G159" s="182"/>
      <c r="H159" s="182"/>
      <c r="I159" s="185"/>
      <c r="J159" s="196">
        <f>BK159</f>
        <v>0</v>
      </c>
      <c r="K159" s="182"/>
      <c r="L159" s="187"/>
      <c r="M159" s="188"/>
      <c r="N159" s="189"/>
      <c r="O159" s="189"/>
      <c r="P159" s="190">
        <f>P160</f>
        <v>0</v>
      </c>
      <c r="Q159" s="189"/>
      <c r="R159" s="190">
        <f>R160</f>
        <v>0</v>
      </c>
      <c r="S159" s="189"/>
      <c r="T159" s="191">
        <f>T160</f>
        <v>0</v>
      </c>
      <c r="AR159" s="192" t="s">
        <v>184</v>
      </c>
      <c r="AT159" s="193" t="s">
        <v>70</v>
      </c>
      <c r="AU159" s="193" t="s">
        <v>78</v>
      </c>
      <c r="AY159" s="192" t="s">
        <v>118</v>
      </c>
      <c r="BK159" s="194">
        <f>BK160</f>
        <v>0</v>
      </c>
    </row>
    <row r="160" s="1" customFormat="1" ht="16.5" customHeight="1">
      <c r="B160" s="34"/>
      <c r="C160" s="197" t="s">
        <v>7</v>
      </c>
      <c r="D160" s="197" t="s">
        <v>122</v>
      </c>
      <c r="E160" s="198" t="s">
        <v>315</v>
      </c>
      <c r="F160" s="199" t="s">
        <v>314</v>
      </c>
      <c r="G160" s="200" t="s">
        <v>316</v>
      </c>
      <c r="H160" s="201">
        <v>1</v>
      </c>
      <c r="I160" s="202"/>
      <c r="J160" s="203">
        <f>ROUND(I160*H160,2)</f>
        <v>0</v>
      </c>
      <c r="K160" s="199" t="s">
        <v>126</v>
      </c>
      <c r="L160" s="39"/>
      <c r="M160" s="204" t="s">
        <v>1</v>
      </c>
      <c r="N160" s="205" t="s">
        <v>42</v>
      </c>
      <c r="O160" s="75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AR160" s="13" t="s">
        <v>317</v>
      </c>
      <c r="AT160" s="13" t="s">
        <v>122</v>
      </c>
      <c r="AU160" s="13" t="s">
        <v>80</v>
      </c>
      <c r="AY160" s="13" t="s">
        <v>118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3" t="s">
        <v>78</v>
      </c>
      <c r="BK160" s="208">
        <f>ROUND(I160*H160,2)</f>
        <v>0</v>
      </c>
      <c r="BL160" s="13" t="s">
        <v>317</v>
      </c>
      <c r="BM160" s="13" t="s">
        <v>318</v>
      </c>
    </row>
    <row r="161" s="10" customFormat="1" ht="22.8" customHeight="1">
      <c r="B161" s="181"/>
      <c r="C161" s="182"/>
      <c r="D161" s="183" t="s">
        <v>70</v>
      </c>
      <c r="E161" s="195" t="s">
        <v>319</v>
      </c>
      <c r="F161" s="195" t="s">
        <v>320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P162</f>
        <v>0</v>
      </c>
      <c r="Q161" s="189"/>
      <c r="R161" s="190">
        <f>R162</f>
        <v>0</v>
      </c>
      <c r="S161" s="189"/>
      <c r="T161" s="191">
        <f>T162</f>
        <v>0</v>
      </c>
      <c r="AR161" s="192" t="s">
        <v>184</v>
      </c>
      <c r="AT161" s="193" t="s">
        <v>70</v>
      </c>
      <c r="AU161" s="193" t="s">
        <v>78</v>
      </c>
      <c r="AY161" s="192" t="s">
        <v>118</v>
      </c>
      <c r="BK161" s="194">
        <f>BK162</f>
        <v>0</v>
      </c>
    </row>
    <row r="162" s="1" customFormat="1" ht="16.5" customHeight="1">
      <c r="B162" s="34"/>
      <c r="C162" s="197" t="s">
        <v>321</v>
      </c>
      <c r="D162" s="197" t="s">
        <v>122</v>
      </c>
      <c r="E162" s="198" t="s">
        <v>322</v>
      </c>
      <c r="F162" s="199" t="s">
        <v>323</v>
      </c>
      <c r="G162" s="200" t="s">
        <v>324</v>
      </c>
      <c r="H162" s="201">
        <v>1</v>
      </c>
      <c r="I162" s="202"/>
      <c r="J162" s="203">
        <f>ROUND(I162*H162,2)</f>
        <v>0</v>
      </c>
      <c r="K162" s="199" t="s">
        <v>126</v>
      </c>
      <c r="L162" s="39"/>
      <c r="M162" s="234" t="s">
        <v>1</v>
      </c>
      <c r="N162" s="235" t="s">
        <v>42</v>
      </c>
      <c r="O162" s="236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AR162" s="13" t="s">
        <v>317</v>
      </c>
      <c r="AT162" s="13" t="s">
        <v>122</v>
      </c>
      <c r="AU162" s="13" t="s">
        <v>80</v>
      </c>
      <c r="AY162" s="13" t="s">
        <v>118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3" t="s">
        <v>78</v>
      </c>
      <c r="BK162" s="208">
        <f>ROUND(I162*H162,2)</f>
        <v>0</v>
      </c>
      <c r="BL162" s="13" t="s">
        <v>317</v>
      </c>
      <c r="BM162" s="13" t="s">
        <v>325</v>
      </c>
    </row>
    <row r="163" s="1" customFormat="1" ht="6.96" customHeight="1">
      <c r="B163" s="53"/>
      <c r="C163" s="54"/>
      <c r="D163" s="54"/>
      <c r="E163" s="54"/>
      <c r="F163" s="54"/>
      <c r="G163" s="54"/>
      <c r="H163" s="54"/>
      <c r="I163" s="147"/>
      <c r="J163" s="54"/>
      <c r="K163" s="54"/>
      <c r="L163" s="39"/>
    </row>
  </sheetData>
  <sheetProtection sheet="1" autoFilter="0" formatColumns="0" formatRows="0" objects="1" scenarios="1" spinCount="100000" saltValue="7A/FcI6VuydKzXjJlRhrKrMEWSfqJfU+yhZy3cRn0dGmLzP+YXfIgfSe97TA3XltXgUFLtctlGYmLz1ucsMvxA==" hashValue="mYeCWV+xiBT93rl9Ilg9kazmAZyXEeR3TvF8IJaqDq7TThJBB8229uNbgw7mhZFz+2sNCcr8WphsFDY+xMFOKw==" algorithmName="SHA-512" password="CC35"/>
  <autoFilter ref="C93:K16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Hlavni\Kruncik</dc:creator>
  <cp:lastModifiedBy>Hlavni\Kruncik</cp:lastModifiedBy>
  <dcterms:created xsi:type="dcterms:W3CDTF">2019-03-19T09:30:28Z</dcterms:created>
  <dcterms:modified xsi:type="dcterms:W3CDTF">2019-03-19T09:30:30Z</dcterms:modified>
</cp:coreProperties>
</file>